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230" tabRatio="741" activeTab="2"/>
  </bookViews>
  <sheets>
    <sheet name="Income stmt" sheetId="1" r:id="rId1"/>
    <sheet name="B.Sheet" sheetId="2" r:id="rId2"/>
    <sheet name="Notes" sheetId="3" r:id="rId3"/>
    <sheet name="Accts" sheetId="4" state="hidden" r:id="rId4"/>
  </sheets>
  <definedNames>
    <definedName name="\c">#REF!</definedName>
    <definedName name="\d">#REF!</definedName>
    <definedName name="_Order1" hidden="1">255</definedName>
    <definedName name="_P">#REF!</definedName>
    <definedName name="BS1_">#REF!</definedName>
    <definedName name="BS2_">#REF!</definedName>
    <definedName name="BS3_">#REF!</definedName>
    <definedName name="HEAD">#REF!</definedName>
    <definedName name="HEAD1">#REF!</definedName>
    <definedName name="PG1">#REF!</definedName>
    <definedName name="PG2">#REF!</definedName>
    <definedName name="PG3">#REF!</definedName>
    <definedName name="PLDEPT">#REF!</definedName>
    <definedName name="PLDET">#REF!</definedName>
    <definedName name="PLSUM">#REF!</definedName>
    <definedName name="_xlnm.Print_Area" localSheetId="1">'B.Sheet'!$A$1:$G$50</definedName>
    <definedName name="_xlnm.Print_Area" localSheetId="0">'Income stmt'!$A$1:$J$51</definedName>
    <definedName name="_xlnm.Print_Area" localSheetId="2">'Notes'!$A$1:$J$106</definedName>
    <definedName name="PRINT_AREA_MI">#REF!</definedName>
    <definedName name="Z_4E97278B_E5D5_11D3_97F3_006008D286AC_.wvu.Cols" localSheetId="0" hidden="1">'Income stmt'!#REF!</definedName>
    <definedName name="Z_4E97278B_E5D5_11D3_97F3_006008D286AC_.wvu.PrintArea" localSheetId="0" hidden="1">'Income stmt'!$A$1:$J$61</definedName>
    <definedName name="Z_4E97278B_E5D5_11D3_97F3_006008D286AC_.wvu.Rows" localSheetId="0" hidden="1">'Income stmt'!#REF!,'Income stmt'!#REF!</definedName>
    <definedName name="Z_84808E20_2FC4_11D4_8B88_00C04FF4D284_.wvu.PrintArea" localSheetId="0" hidden="1">'Income stmt'!$A$1:$J$61</definedName>
    <definedName name="Z_84808E20_2FC4_11D4_8B88_00C04FF4D284_.wvu.Rows" localSheetId="0" hidden="1">'Income stmt'!#REF!,'Income stmt'!#REF!,'Income stmt'!#REF!,'Income stmt'!#REF!,'Income stmt'!#REF!</definedName>
    <definedName name="Z_D06ECB20_2FF2_11D4_96B2_00A00CC3B01B_.wvu.PrintArea" localSheetId="0" hidden="1">'Income stmt'!$A$1:$J$61</definedName>
    <definedName name="Z_D06ECB20_2FF2_11D4_96B2_00A00CC3B01B_.wvu.Rows" localSheetId="0" hidden="1">'Income stmt'!#REF!,'Income stmt'!#REF!,'Income stmt'!#REF!,'Income stmt'!#REF!,'Income stmt'!#REF!</definedName>
    <definedName name="zz">'Notes'!$A$106:A65360</definedName>
  </definedNames>
  <calcPr fullCalcOnLoad="1"/>
</workbook>
</file>

<file path=xl/comments4.xml><?xml version="1.0" encoding="utf-8"?>
<comments xmlns="http://schemas.openxmlformats.org/spreadsheetml/2006/main">
  <authors>
    <author>A satisfied Microsoft Office user</author>
  </authors>
  <commentList>
    <comment ref="B17" authorId="0">
      <text>
        <r>
          <rPr>
            <sz val="7"/>
            <rFont val="Tahoma"/>
            <family val="0"/>
          </rPr>
          <t>AKM: Reclassed RM1.588m and RM167k to FRNs and commercial papers respectively (being discount on the financial instruments), and RM2.985m to prepayments</t>
        </r>
      </text>
    </comment>
    <comment ref="B22" authorId="0">
      <text>
        <r>
          <rPr>
            <sz val="7"/>
            <rFont val="Tahoma"/>
            <family val="0"/>
          </rPr>
          <t xml:space="preserve">AKM: Reclassed RM2.985m from deferred exp
</t>
        </r>
      </text>
    </comment>
    <comment ref="B33" authorId="0">
      <text>
        <r>
          <rPr>
            <sz val="7"/>
            <rFont val="Tahoma"/>
            <family val="0"/>
          </rPr>
          <t>AKM: Reclassed RM60m from FRNs and RM167k from deferred exp being discount on commercial papers</t>
        </r>
      </text>
    </comment>
    <comment ref="B35" authorId="0">
      <text>
        <r>
          <rPr>
            <sz val="7"/>
            <rFont val="Tahoma"/>
            <family val="0"/>
          </rPr>
          <t>AKM: Reclassed RM103k from deferred tax</t>
        </r>
      </text>
    </comment>
    <comment ref="B65" authorId="0">
      <text>
        <r>
          <rPr>
            <sz val="7"/>
            <rFont val="Tahoma"/>
            <family val="0"/>
          </rPr>
          <t>AKM: Reclassed RM1.588m from deferred exp being discount on FRNs and reclassed RM60m to short term borrowings being FRNs due within 12 mths</t>
        </r>
      </text>
    </comment>
    <comment ref="B67" authorId="0">
      <text>
        <r>
          <rPr>
            <sz val="7"/>
            <rFont val="Tahoma"/>
            <family val="0"/>
          </rPr>
          <t>AKM: Reclassed RM103k to other creditors</t>
        </r>
      </text>
    </comment>
  </commentList>
</comments>
</file>

<file path=xl/sharedStrings.xml><?xml version="1.0" encoding="utf-8"?>
<sst xmlns="http://schemas.openxmlformats.org/spreadsheetml/2006/main" count="278" uniqueCount="225">
  <si>
    <t>Consolidated Profit before taxation</t>
  </si>
  <si>
    <t>Bal Sheet</t>
  </si>
  <si>
    <t>Notes</t>
  </si>
  <si>
    <t>Income</t>
  </si>
  <si>
    <t>B. Sheet</t>
  </si>
  <si>
    <t>Income stmt</t>
  </si>
  <si>
    <t>(m)</t>
  </si>
  <si>
    <t>Associated companies</t>
  </si>
  <si>
    <t>KEDAH CEMENT HOLDINGS BERHAD</t>
  </si>
  <si>
    <t>CONSOLIDATED BALANCE SHEET AS AT 31 DECEMBER 1999</t>
  </si>
  <si>
    <t>RM'000</t>
  </si>
  <si>
    <t>Fixed Assets</t>
  </si>
  <si>
    <t>Investment in subsidiary companies</t>
  </si>
  <si>
    <t>Investment in associate companies</t>
  </si>
  <si>
    <t>Investments</t>
  </si>
  <si>
    <t>Advance to subsidiary company</t>
  </si>
  <si>
    <t>Deferred expenditure</t>
  </si>
  <si>
    <t>Current Assets</t>
  </si>
  <si>
    <t>Stocks</t>
  </si>
  <si>
    <t>Trade Debtors</t>
  </si>
  <si>
    <t>Other debtors and prepayments</t>
  </si>
  <si>
    <t>Amount due from subsidiaries</t>
  </si>
  <si>
    <t>Amount due from related company-KC group</t>
  </si>
  <si>
    <t>Short term investment</t>
  </si>
  <si>
    <t>Cash and bank balances</t>
  </si>
  <si>
    <t>Current Liabilities</t>
  </si>
  <si>
    <t>Bank overdrafts</t>
  </si>
  <si>
    <t>Short term loans</t>
  </si>
  <si>
    <t>Trade creditors</t>
  </si>
  <si>
    <t>Other creditors and accruals</t>
  </si>
  <si>
    <t>Amount due to holding company</t>
  </si>
  <si>
    <t>Amount due to related company- KC group</t>
  </si>
  <si>
    <t>Provision for taxation</t>
  </si>
  <si>
    <t>Net Current liabilities</t>
  </si>
  <si>
    <t>Represented by:</t>
  </si>
  <si>
    <t>Share Capital</t>
  </si>
  <si>
    <t>Share Premium</t>
  </si>
  <si>
    <t xml:space="preserve"> </t>
  </si>
  <si>
    <t>Revaluation Reserve</t>
  </si>
  <si>
    <t>Merger Reserve</t>
  </si>
  <si>
    <t>Retained Profit/(Accumulated Losses)</t>
  </si>
  <si>
    <t>Holding company advance</t>
  </si>
  <si>
    <t>Long term loan</t>
  </si>
  <si>
    <t>Fixed rate bonds</t>
  </si>
  <si>
    <t>Floating rate notes</t>
  </si>
  <si>
    <t>Deferred income</t>
  </si>
  <si>
    <t>Deferred taxation</t>
  </si>
  <si>
    <t>Retirement benefits</t>
  </si>
  <si>
    <t>Validation Check</t>
  </si>
  <si>
    <t>CONSOLIDATED PROFIT &amp; LOSS ACCOUNT</t>
  </si>
  <si>
    <t>Turnover</t>
  </si>
  <si>
    <t>Less: Expenses</t>
  </si>
  <si>
    <t>(Loss)/Profit before tax</t>
  </si>
  <si>
    <t>Share of profit of asso co.</t>
  </si>
  <si>
    <t>Taxation</t>
  </si>
  <si>
    <t>(Loss)/Profit after taxation</t>
  </si>
  <si>
    <t>Dividends</t>
  </si>
  <si>
    <t>Accumulated losses b/f</t>
  </si>
  <si>
    <t>Accumulated losses c/f</t>
  </si>
  <si>
    <t>31/12/1999</t>
  </si>
  <si>
    <t>31/3/1999</t>
  </si>
  <si>
    <t>Amount due from related companies</t>
  </si>
  <si>
    <t>Amount due to holding companies</t>
  </si>
  <si>
    <t>Amount due to related companies</t>
  </si>
  <si>
    <t>Long Term and Deferred Liabilities</t>
  </si>
  <si>
    <t>CONSOLIDATED BALANCE SHEET</t>
  </si>
  <si>
    <t xml:space="preserve">KEDAH CEMENT HOLDINGS BERHAD ("The Company") </t>
  </si>
  <si>
    <t>and its subsidiary companies ("The Group")</t>
  </si>
  <si>
    <t>The figures have not been audited.</t>
  </si>
  <si>
    <t>CONSOLIDATED INCOME STATEMENT</t>
  </si>
  <si>
    <t>INDIVIDUAL QUARTER</t>
  </si>
  <si>
    <t>1 (a)</t>
  </si>
  <si>
    <t>(b)</t>
  </si>
  <si>
    <t>(c)</t>
  </si>
  <si>
    <t>2 (a)</t>
  </si>
  <si>
    <t>(d)</t>
  </si>
  <si>
    <t xml:space="preserve">Exceptional items </t>
  </si>
  <si>
    <t>(e)</t>
  </si>
  <si>
    <t>(f)</t>
  </si>
  <si>
    <t>(g)</t>
  </si>
  <si>
    <t>(h)</t>
  </si>
  <si>
    <t>(i)</t>
  </si>
  <si>
    <t>(j)</t>
  </si>
  <si>
    <t>(k)</t>
  </si>
  <si>
    <t>(l)</t>
  </si>
  <si>
    <t>Net tangible assets per share (RM)</t>
  </si>
  <si>
    <t>Remarks:</t>
  </si>
  <si>
    <t>(ii)</t>
  </si>
  <si>
    <t xml:space="preserve"> As at End of Current Quarter</t>
  </si>
  <si>
    <t>Note</t>
  </si>
  <si>
    <t xml:space="preserve">Current Assets </t>
  </si>
  <si>
    <t>Other Debtors</t>
  </si>
  <si>
    <t>Related Companies</t>
  </si>
  <si>
    <t>Cash and Bank Balances</t>
  </si>
  <si>
    <t>Short Term Borrowings</t>
  </si>
  <si>
    <t>Net Current Liabilities</t>
  </si>
  <si>
    <t>Shareholders' Funds</t>
  </si>
  <si>
    <t>Reserves</t>
  </si>
  <si>
    <t>Accumulated Losses</t>
  </si>
  <si>
    <t>Total Reserves</t>
  </si>
  <si>
    <t>Shareholders' funds</t>
  </si>
  <si>
    <t>Minority Interests</t>
  </si>
  <si>
    <t>Long Term Borrowings</t>
  </si>
  <si>
    <t>Other Long Term Liabilities</t>
  </si>
  <si>
    <t>NOTES</t>
  </si>
  <si>
    <t>Accounting Policies</t>
  </si>
  <si>
    <t>Extraordinary Item</t>
  </si>
  <si>
    <t>Quoted Securities</t>
  </si>
  <si>
    <t xml:space="preserve">RM'000 </t>
  </si>
  <si>
    <t>At cost</t>
  </si>
  <si>
    <t>Provision for diminution in value</t>
  </si>
  <si>
    <t>At book value</t>
  </si>
  <si>
    <t>Capital Issues and Dealings in Own Shares</t>
  </si>
  <si>
    <t>Group Borrowings and Debt Securities</t>
  </si>
  <si>
    <t>Long-term loans - Secured</t>
  </si>
  <si>
    <t>Short-term loans - Secured</t>
  </si>
  <si>
    <t xml:space="preserve">Contingent Liabilities </t>
  </si>
  <si>
    <t>Off  Balance Sheet Financial Instruments</t>
  </si>
  <si>
    <t>Material Litigations</t>
  </si>
  <si>
    <t>Segment Information</t>
  </si>
  <si>
    <t>The Group operates principally in only one industry segment and one geographical segment.</t>
  </si>
  <si>
    <t>Comparison with Preceding Quarter</t>
  </si>
  <si>
    <t>Review of Performance</t>
  </si>
  <si>
    <t>Profit Forecast/Profit Guarantee</t>
  </si>
  <si>
    <t>Dividend</t>
  </si>
  <si>
    <t>The quarterly financial statements have been prepared using the same accounting policies and methods of computation as compared with the most recent annual financial statements.</t>
  </si>
  <si>
    <t xml:space="preserve">Exceptional Items   </t>
  </si>
  <si>
    <t>There is no pending material litigation as at the date of this report.</t>
  </si>
  <si>
    <t>There were no issuance and repayment of debt and equity securities, share buy-backs, share cancellations, shares held as treasury shares and resale of treasury shares during the financial quarter.</t>
  </si>
  <si>
    <t>The Directors are not recommending any payment of dividend for the financial quarter under review.</t>
  </si>
  <si>
    <t xml:space="preserve">    CUMULATIVE QUARTER</t>
  </si>
  <si>
    <t>Depreciation and amortisation</t>
  </si>
  <si>
    <t>Share of profits and losses of associated companies</t>
  </si>
  <si>
    <t>As at Preceding Financial Year End</t>
  </si>
  <si>
    <t>Inventories</t>
  </si>
  <si>
    <t>Trade receivables</t>
  </si>
  <si>
    <t>Trade Payables</t>
  </si>
  <si>
    <t>- Deferred taxation</t>
  </si>
  <si>
    <t>- Current taxation</t>
  </si>
  <si>
    <t>Current Year Quarter</t>
  </si>
  <si>
    <t>Current Year To Date</t>
  </si>
  <si>
    <t>Changes in Group Structure and Composition</t>
  </si>
  <si>
    <t>At market value</t>
  </si>
  <si>
    <t>The Group has no material contingent liabilities as at the date of this report.</t>
  </si>
  <si>
    <t>Investment income</t>
  </si>
  <si>
    <t>Dividend per share (sen)</t>
  </si>
  <si>
    <t>Dividend description</t>
  </si>
  <si>
    <t>Not applicable</t>
  </si>
  <si>
    <t>As at end of current quarter</t>
  </si>
  <si>
    <t>As at end of preceding financial year end</t>
  </si>
  <si>
    <t>Fixed assets</t>
  </si>
  <si>
    <t>Preceding Quarter</t>
  </si>
  <si>
    <t>Current Quarter</t>
  </si>
  <si>
    <t>Preceding Year Corresponding Quarter</t>
  </si>
  <si>
    <t>Preceding Year Corresponding Period</t>
  </si>
  <si>
    <t>Holding companies</t>
  </si>
  <si>
    <t>Other Payables</t>
  </si>
  <si>
    <t>The Group does not have any material financial instruments with off balance sheet risk as at the date of this report.</t>
  </si>
  <si>
    <t>Seasonal and cyclical factors</t>
  </si>
  <si>
    <t xml:space="preserve">There were no purchases or disposals of quoted securities during the financial quarter under review. </t>
  </si>
  <si>
    <t>The Group did not publish any profit forecast during the financial quarter under review.</t>
  </si>
  <si>
    <t>Total loans</t>
  </si>
  <si>
    <t>Status of Corporate Proposal</t>
  </si>
  <si>
    <t>Status of Corporate Proposal (cont'd)</t>
  </si>
  <si>
    <t>Year Quarter</t>
  </si>
  <si>
    <t xml:space="preserve">Current </t>
  </si>
  <si>
    <t>Loans from holding company</t>
  </si>
  <si>
    <t>Year to date</t>
  </si>
  <si>
    <t>Unaudited Quarterly Report on Consolidated Results for the financial quarter ended 30 June 2001</t>
  </si>
  <si>
    <t>Investments in quoted securities as at 30 June 2001 are as follows:-</t>
  </si>
  <si>
    <t>Revenue</t>
  </si>
  <si>
    <t>Other income</t>
  </si>
  <si>
    <t>Profit/(loss) before finance cost, depreciation and amortisation, exceptional items, income tax, minority interests and extraordinary items</t>
  </si>
  <si>
    <t>Finance cost</t>
  </si>
  <si>
    <t>Income tax</t>
  </si>
  <si>
    <t xml:space="preserve">Profit/(loss) after income tax before </t>
  </si>
  <si>
    <t>Less minority interests</t>
  </si>
  <si>
    <t>deducting minority interests</t>
  </si>
  <si>
    <t>Pre-acquisition profit/(loss), if applicable</t>
  </si>
  <si>
    <t>(iii)</t>
  </si>
  <si>
    <t>Extraordinary items</t>
  </si>
  <si>
    <t>Extraordinary items attributable to</t>
  </si>
  <si>
    <t xml:space="preserve"> members of the company</t>
  </si>
  <si>
    <t>Net profit/(loss) attributable to members of the Company</t>
  </si>
  <si>
    <t>Earnings per share based on 2 (m) above after deducting any provision for preference dividends, if any:-</t>
  </si>
  <si>
    <t>(a)</t>
  </si>
  <si>
    <t>Net profit/(loss) from ordinary activities</t>
  </si>
  <si>
    <t>419,659,001 shares during the current quarter and current year to date ended 30 June 2001.</t>
  </si>
  <si>
    <t>419,656,334 shares during the preceding year corresponding quarter and 419,653,668 shares during the preceding year corresponding period ended 30 June 2000.</t>
  </si>
  <si>
    <t>There was no extraordinary item in the financial quarter ended 30 June 2001.</t>
  </si>
  <si>
    <t>Total Group borrowings as at 30 June 2001:-</t>
  </si>
  <si>
    <t>There was no exceptional item in the financial quarter ended 30 June 2001.</t>
  </si>
  <si>
    <t>- associated companies</t>
  </si>
  <si>
    <t>- in respect of prior years</t>
  </si>
  <si>
    <t>The taxation charge in the financial quarter ended 30 June 2001 does not contain any deferred tax and/or adjustment for under or over provision in respect of prior years.</t>
  </si>
  <si>
    <t>Profit/(losses) on sale of Unquoted Investments and/or Investment Properties</t>
  </si>
  <si>
    <t>There were no disposal of unquoted investments and/or investment properties for the financial quarter ended 30 June 2001.</t>
  </si>
  <si>
    <t xml:space="preserve">The Proposed Reverse Take-over will involve the following steps:- </t>
  </si>
  <si>
    <t>(iv)</t>
  </si>
  <si>
    <t>Material Events Subsequent to quarter end</t>
  </si>
  <si>
    <t>There are no material events subsequent to the quarter ended 30 June 2001 that have not been reflected in the financial statement for the quarter under review.</t>
  </si>
  <si>
    <t>Comparison with Preceding Quarter (cont'd)</t>
  </si>
  <si>
    <t>The controlling shareholders together with other participating shareholders of EON Bank, if any ("Vendors"), will sell their equity interests in EON Bank to the Company. The consideration for this acquisition will be computed as a multiple of 1.2 times the audited net tangible assets ("NTA") per share of EON Bank Group as at 31 December 2001 (or such other date as may be mutually agreed by the parties).  The purchase consideration will be satisfied by a combination of cash or other financial instruments and new KCHB shares, which will be issued at RM2.58 per share.</t>
  </si>
  <si>
    <t>The Vendors shall acquire all the equity interest in the Company held by MCB for RM2.67 per share.  This acquisition price is based on the NTA of the Company after the Proposed Disposal mentioned in (i) above, plus a premium of RM36 million for the listing status of the Company.</t>
  </si>
  <si>
    <t>The Company will dispose all the existing businesses and assets of the Company to MCB for RM1.08 billion. This will result in a net tangible asset ("NTA") per KCHB share of RM2.58.</t>
  </si>
  <si>
    <t>The earnings/(loss) per share has been calculated based on the following number of weighted average ordinary shares in issue during the financial periods set out below:-</t>
  </si>
  <si>
    <t>Profit/(loss) before income tax, minority interests and extraordinary items</t>
  </si>
  <si>
    <t>Profit/(loss) before income tax, minority interests and extraordinary items after share of profit and losses of associated companies</t>
  </si>
  <si>
    <t>Basic (based on ordinary shares - sen)</t>
  </si>
  <si>
    <t>Fully diluted (based on ordinary shares - sen)</t>
  </si>
  <si>
    <t>The effective tax rate is lower than the statutory tax rate in Malaysia due mainly to the utilisation of brought forward unabsorbed losses and reinvestment allowances in one of the subsidiaries.</t>
  </si>
  <si>
    <t>On 1 May 2001, Kedah Cement (Myanmar) Limited and Kedah Cement International Limited, which had been dormant since incorporation, ceased to be subsidiaries of the Company following the Company's application to the Registrar of Companies in the territory of British Virgin Island to strike the companies from the register.  Except for the abovementioned, there were no other changes to the Group structure/composition during the financial quarter ended 30 June 2001.</t>
  </si>
  <si>
    <t>On 28 July 2001, the Company ("KCHB") announced that it had entered into a Memorandum of Understanding ("MoU") on 27 July 2001 with Malayan Cement Bhd ("MCB"), EON Bank Berhad ("EON Bank", a 56.4% owned subsidiary of EON Berhad) and the controlling shareholders of EON Bank, for the Proposed Reverse Take-over of the Company. The MoU was entered into following the receipt of the approval from Bank Negara Malaysia ("BNM") for the shareholders of EON Bank to commence negotiations on the Proposed Reverse Take-over of the Company.  The controlling shareholders of EON Bank are EON Bhd, RH Development Corporation Sdn Bhd and Ceria Alam Sdn Bhd.</t>
  </si>
  <si>
    <t>Turnover for the half year ended 30 June 2001 is higher than the corresponding period last year due mainly to the recovery in selling prices and higher domestic cement sales, in line with the 7% cement demand growth in Peninsular Malaysia during the first half year.  Combined with the improved plant efficiency and lower financing costs in the current half year, the Group turned around from last year's net loss to a pre-tax profit of RM13.8 million.</t>
  </si>
  <si>
    <t>Prospects for the Financial Year Ending 31 December 2001</t>
  </si>
  <si>
    <t>For the current year, the cement industry in Malaysia is expected to benefit from increased government spending on infrastructure and public sector projects although cement demand growth in Peninsular Malaysia is likely to be lower than earlier projections. The Group will continue to focus on the implementation of Operational Improvement Programmes aimed at sustainable cost reductions. Barring unforeseen circumstances, the Board expects the Group's performance for the current financial year as a whole to be better than last year.</t>
  </si>
  <si>
    <t>Completion of Lafarge Take-over</t>
  </si>
  <si>
    <t>Dated: 27 August 2001</t>
  </si>
  <si>
    <t>The above net tangible assets per share has been calculated based on 419,659,001 ordinary shares in issue as at the end of the financial quarter/year.</t>
  </si>
  <si>
    <t xml:space="preserve">  attributable to members of the Company</t>
  </si>
  <si>
    <t>On 11 July 2001, Blue Circle Industries PLC ("BCI"), the ultimate holding company of KCHB, received the sanction of the High Court of Justice of England and Wales on the Scheme of Arrangement pursuant to the offer by Lafarge SA ("Lafarge") through its wholly-owned subsidiary, Lafarge Minerals Limited to acquire all the issued shares of BCI not already owned by Lafarge.  Accordingly, as of 11 July 2001, Lafarge have become the ultimate holding company of KCHB.</t>
  </si>
  <si>
    <t>The Vendors will extend an unconditional Mandatory Offer to the remaining shareholders of the Company to acquire all the Company's shares not already owned by the Vendors at RM2.67 per share.</t>
  </si>
  <si>
    <t>Subject to the approval of the Minister of Finance through BNM, the parties will enter into a definitive conditional agreement, following which, a more detailed announcement will be made.  It is anticipated that the definitive conditional agreement shall be entered into within 60 days of the signing of the MoU.</t>
  </si>
  <si>
    <t xml:space="preserve">The Group recorded a higher pre-tax profit of RM10.6 million as compared to the preceding quarter on account of higher cement sales following an increase in construction activities after the festive seasons.  The better performance is also attributed to lower repairs and maintenance costs after the scheduled plant repairs and maintenance work carried out at the works during the preceding quarter.  </t>
  </si>
  <si>
    <t>The core operations of the Group are closely linked to the construction sector which would normally experience a slow-down in construction activities during festive holidays in Malaysia.  It is also dependent upon the construction activities in the overseas markets that the Group exports to.</t>
  </si>
</sst>
</file>

<file path=xl/styles.xml><?xml version="1.0" encoding="utf-8"?>
<styleSheet xmlns="http://schemas.openxmlformats.org/spreadsheetml/2006/main">
  <numFmts count="10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quot;£&quot;\ #,##0.00_);[Red]&quot;£&quot;\ \(#,##0.00\)"/>
    <numFmt numFmtId="172" formatCode="0_);\(0\)"/>
    <numFmt numFmtId="173" formatCode="_(* #,##0_);\(* &quot;-&quot;??_);_(@_)"/>
    <numFmt numFmtId="174" formatCode="_(* #,##0.0_);_(* \(#,##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_-* #,##0.0_-;\-* #,##0.0_-;_-* &quot;-&quot;??_-;_-@_-"/>
    <numFmt numFmtId="184" formatCode="_-* #,##0_-;\-* #,##0_-;_-* &quot;-&quot;??_-;_-@_-"/>
    <numFmt numFmtId="185" formatCode="0.0"/>
    <numFmt numFmtId="186" formatCode="_(* #,##0.000_);_(* \(#,##0.000\);_(* &quot;-&quot;??_);_(@_)"/>
    <numFmt numFmtId="187" formatCode="&quot;RM&quot;#,##0_);\(&quot;RM&quot;#,##0\)"/>
    <numFmt numFmtId="188" formatCode="&quot;RM&quot;#,##0_);[Red]\(&quot;RM&quot;#,##0\)"/>
    <numFmt numFmtId="189" formatCode="&quot;RM&quot;#,##0.00_);\(&quot;RM&quot;#,##0.00\)"/>
    <numFmt numFmtId="190" formatCode="&quot;RM&quot;#,##0.00_);[Red]\(&quot;RM&quot;#,##0.00\)"/>
    <numFmt numFmtId="191" formatCode="_(&quot;RM&quot;* #,##0_);_(&quot;RM&quot;* \(#,##0\);_(&quot;RM&quot;* &quot;-&quot;_);_(@_)"/>
    <numFmt numFmtId="192" formatCode="_(&quot;RM&quot;* #,##0.00_);_(&quot;RM&quot;* \(#,##0.00\);_(&quot;RM&quot;* &quot;-&quot;??_);_(@_)"/>
    <numFmt numFmtId="193" formatCode="#,##0.0_);\(#,##0.0\)"/>
    <numFmt numFmtId="194" formatCode="#,##0.000_);\(#,##0.000\)"/>
    <numFmt numFmtId="195" formatCode="#,##0.0000_);\(#,##0.0000\)"/>
    <numFmt numFmtId="196" formatCode="0.0%"/>
    <numFmt numFmtId="197" formatCode="#,##0.00000_);\(#,##0.00000\)"/>
    <numFmt numFmtId="198" formatCode="#,##0.000000_);\(#,##0.000000\)"/>
    <numFmt numFmtId="199" formatCode="#,##0.0000000_);\(#,##0.0000000\)"/>
    <numFmt numFmtId="200" formatCode="#,##0.00000000_);\(#,##0.00000000\)"/>
    <numFmt numFmtId="201" formatCode="#,##0.000000000_);\(#,##0.000000000\)"/>
    <numFmt numFmtId="202" formatCode="0.0000"/>
    <numFmt numFmtId="203" formatCode="0.000"/>
    <numFmt numFmtId="204" formatCode="0.00000"/>
    <numFmt numFmtId="205" formatCode="_(* #,##0.000_);_(* \(#,##0.000\);_(* &quot;-&quot;???_);_(@_)"/>
    <numFmt numFmtId="206" formatCode="dd\ mmmm\ yyyy"/>
    <numFmt numFmtId="207" formatCode="_(* #,##0.0000_);_(* \(#,##0.0000\);_(* &quot;-&quot;??_);_(@_)"/>
    <numFmt numFmtId="208" formatCode="_(* #,##0.00000_);_(* \(#,##0.00000\);_(* &quot;-&quot;??_);_(@_)"/>
    <numFmt numFmtId="209" formatCode="mm/dd/yy"/>
    <numFmt numFmtId="210" formatCode="#,##0.0_);[Red]\(#,##0.0\)"/>
    <numFmt numFmtId="211" formatCode="#,##0.000_);[Red]\(#,##0.000\)"/>
    <numFmt numFmtId="212" formatCode="dd/m/yyyy"/>
    <numFmt numFmtId="213" formatCode="#,##0.0000_);[Red]\(#,##0.0000\)"/>
    <numFmt numFmtId="214" formatCode="0.00_)"/>
    <numFmt numFmtId="215" formatCode="0_)"/>
    <numFmt numFmtId="216" formatCode="0.0000_)"/>
    <numFmt numFmtId="217" formatCode="&quot;$&quot;#,##0\ ;\(&quot;$&quot;#,##0\)"/>
    <numFmt numFmtId="218" formatCode="&quot;$&quot;#,##0\ ;[Red]\(&quot;$&quot;#,##0\)"/>
    <numFmt numFmtId="219" formatCode="&quot;$&quot;#,##0.00\ ;\(&quot;$&quot;#,##0.00\)"/>
    <numFmt numFmtId="220" formatCode="&quot;$&quot;#,##0.00\ ;[Red]\(&quot;$&quot;#,##0.00\)"/>
    <numFmt numFmtId="221" formatCode="m/d"/>
    <numFmt numFmtId="222" formatCode="0.000000"/>
    <numFmt numFmtId="223" formatCode="0.0000000"/>
    <numFmt numFmtId="224" formatCode="0.0000000000"/>
    <numFmt numFmtId="225" formatCode="0.000000000"/>
    <numFmt numFmtId="226" formatCode="0.00000000"/>
    <numFmt numFmtId="227" formatCode="0.000_)"/>
    <numFmt numFmtId="228" formatCode="0.0_)"/>
    <numFmt numFmtId="229" formatCode="0.000%"/>
    <numFmt numFmtId="230" formatCode="General_)"/>
    <numFmt numFmtId="231" formatCode="0.00000_)"/>
    <numFmt numFmtId="232" formatCode="0.000000_)"/>
    <numFmt numFmtId="233" formatCode="0.0000000_)"/>
    <numFmt numFmtId="234" formatCode="#."/>
    <numFmt numFmtId="235" formatCode="#,##0.0"/>
    <numFmt numFmtId="236" formatCode="_(* #,##0.000000_);_(* \(#,##0.000000\);_(* &quot;-&quot;??_);_(@_)"/>
    <numFmt numFmtId="237" formatCode="0.0000%"/>
    <numFmt numFmtId="238" formatCode="0.00000%"/>
    <numFmt numFmtId="239" formatCode="0.000000%"/>
    <numFmt numFmtId="240" formatCode="0.0000000%"/>
    <numFmt numFmtId="241" formatCode="0.00000000%"/>
    <numFmt numFmtId="242" formatCode="0.000000000%"/>
    <numFmt numFmtId="243" formatCode="0.0000000000%"/>
    <numFmt numFmtId="244" formatCode="0.00000000000%"/>
    <numFmt numFmtId="245" formatCode="0.000000000000%"/>
    <numFmt numFmtId="246" formatCode="0.0000000000000%"/>
    <numFmt numFmtId="247" formatCode="0.00000000000000%"/>
    <numFmt numFmtId="248" formatCode="&quot;$&quot;#,##0.000_);[Red]\(&quot;$&quot;#,##0.000\)"/>
    <numFmt numFmtId="249" formatCode="&quot;$&quot;#,##0.0000_);[Red]\(&quot;$&quot;#,##0.0000\)"/>
    <numFmt numFmtId="250" formatCode="&quot;$&quot;#,##0.0_);[Red]\(&quot;$&quot;#,##0.0\)"/>
    <numFmt numFmtId="251" formatCode="0.00000000_)"/>
    <numFmt numFmtId="252" formatCode="d/mmm/yy"/>
    <numFmt numFmtId="253" formatCode="mmmmm"/>
    <numFmt numFmtId="254" formatCode="#,##0.00000_);[Red]\(#,##0.00000\)"/>
    <numFmt numFmtId="255" formatCode="#,##0.000000_);[Red]\(#,##0.000000\)"/>
    <numFmt numFmtId="256" formatCode="#,##0.0000000_);[Red]\(#,##0.0000000\)"/>
  </numFmts>
  <fonts count="41">
    <font>
      <sz val="10"/>
      <name val="Arial"/>
      <family val="0"/>
    </font>
    <font>
      <b/>
      <sz val="10"/>
      <name val="Arial"/>
      <family val="0"/>
    </font>
    <font>
      <i/>
      <sz val="10"/>
      <name val="Arial"/>
      <family val="0"/>
    </font>
    <font>
      <b/>
      <i/>
      <sz val="10"/>
      <name val="Arial"/>
      <family val="0"/>
    </font>
    <font>
      <sz val="12"/>
      <name val="Tms Rmn"/>
      <family val="0"/>
    </font>
    <font>
      <sz val="12"/>
      <name val="Garamond"/>
      <family val="0"/>
    </font>
    <font>
      <sz val="8"/>
      <name val="Arial"/>
      <family val="2"/>
    </font>
    <font>
      <b/>
      <sz val="8"/>
      <name val="Arial"/>
      <family val="2"/>
    </font>
    <font>
      <sz val="7"/>
      <name val="Tahoma"/>
      <family val="0"/>
    </font>
    <font>
      <sz val="12"/>
      <name val="Helv"/>
      <family val="0"/>
    </font>
    <font>
      <sz val="8"/>
      <name val="Arial Narrow"/>
      <family val="0"/>
    </font>
    <font>
      <sz val="10"/>
      <name val="CG Times"/>
      <family val="1"/>
    </font>
    <font>
      <b/>
      <sz val="10"/>
      <name val="CG Times"/>
      <family val="1"/>
    </font>
    <font>
      <u val="single"/>
      <sz val="8"/>
      <color indexed="12"/>
      <name val="Arial"/>
      <family val="0"/>
    </font>
    <font>
      <u val="single"/>
      <sz val="8"/>
      <color indexed="36"/>
      <name val="Arial"/>
      <family val="0"/>
    </font>
    <font>
      <sz val="11"/>
      <name val="CG Times"/>
      <family val="1"/>
    </font>
    <font>
      <sz val="14"/>
      <name val="Arial"/>
      <family val="0"/>
    </font>
    <font>
      <sz val="13"/>
      <name val="Helv"/>
      <family val="0"/>
    </font>
    <font>
      <sz val="12"/>
      <name val="Arial"/>
      <family val="0"/>
    </font>
    <font>
      <sz val="10"/>
      <name val="Metrostyle"/>
      <family val="0"/>
    </font>
    <font>
      <b/>
      <sz val="18"/>
      <name val="Arial"/>
      <family val="0"/>
    </font>
    <font>
      <b/>
      <sz val="12"/>
      <name val="Arial"/>
      <family val="0"/>
    </font>
    <font>
      <sz val="10"/>
      <name val="Courier"/>
      <family val="0"/>
    </font>
    <font>
      <sz val="12"/>
      <name val="Courier"/>
      <family val="0"/>
    </font>
    <font>
      <sz val="20"/>
      <name val="Courier"/>
      <family val="0"/>
    </font>
    <font>
      <sz val="9"/>
      <name val="Helv"/>
      <family val="0"/>
    </font>
    <font>
      <sz val="9"/>
      <name val="Courier"/>
      <family val="0"/>
    </font>
    <font>
      <sz val="24"/>
      <name val="Courier"/>
      <family val="0"/>
    </font>
    <font>
      <sz val="10"/>
      <name val="Times New Roman"/>
      <family val="1"/>
    </font>
    <font>
      <sz val="10"/>
      <color indexed="10"/>
      <name val="CG Times"/>
      <family val="1"/>
    </font>
    <font>
      <sz val="11"/>
      <color indexed="9"/>
      <name val="CG Times"/>
      <family val="1"/>
    </font>
    <font>
      <b/>
      <sz val="10"/>
      <name val="Times New Roman"/>
      <family val="1"/>
    </font>
    <font>
      <u val="single"/>
      <sz val="10"/>
      <name val="Times New Roman"/>
      <family val="1"/>
    </font>
    <font>
      <sz val="10"/>
      <color indexed="9"/>
      <name val="Times New Roman"/>
      <family val="1"/>
    </font>
    <font>
      <b/>
      <sz val="11"/>
      <name val="Times New Roman"/>
      <family val="1"/>
    </font>
    <font>
      <b/>
      <i/>
      <sz val="10"/>
      <color indexed="10"/>
      <name val="Times New Roman"/>
      <family val="1"/>
    </font>
    <font>
      <sz val="11"/>
      <name val="Times New Roman"/>
      <family val="1"/>
    </font>
    <font>
      <u val="single"/>
      <sz val="11"/>
      <name val="Times New Roman"/>
      <family val="1"/>
    </font>
    <font>
      <sz val="11"/>
      <color indexed="9"/>
      <name val="Times New Roman"/>
      <family val="1"/>
    </font>
    <font>
      <u val="single"/>
      <sz val="8"/>
      <color indexed="12"/>
      <name val="Times New Roman"/>
      <family val="1"/>
    </font>
    <font>
      <u val="single"/>
      <sz val="10"/>
      <color indexed="12"/>
      <name val="Times New Roman"/>
      <family val="1"/>
    </font>
  </fonts>
  <fills count="2">
    <fill>
      <patternFill/>
    </fill>
    <fill>
      <patternFill patternType="gray125"/>
    </fill>
  </fills>
  <borders count="14">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5" fillId="0" borderId="0" applyFont="0" applyFill="0" applyBorder="0" applyAlignment="0" applyProtection="0"/>
    <xf numFmtId="214" fontId="17" fillId="0" borderId="0">
      <alignment/>
      <protection/>
    </xf>
    <xf numFmtId="214" fontId="17" fillId="0" borderId="0">
      <alignment/>
      <protection/>
    </xf>
    <xf numFmtId="214" fontId="17" fillId="0" borderId="0">
      <alignment/>
      <protection/>
    </xf>
    <xf numFmtId="214" fontId="17" fillId="0" borderId="0">
      <alignment/>
      <protection/>
    </xf>
    <xf numFmtId="214" fontId="17" fillId="0" borderId="0">
      <alignment/>
      <protection/>
    </xf>
    <xf numFmtId="43" fontId="0" fillId="0" borderId="0" applyFont="0" applyFill="0" applyBorder="0" applyAlignment="0" applyProtection="0"/>
    <xf numFmtId="182" fontId="5" fillId="0" borderId="0" applyFont="0" applyFill="0" applyBorder="0" applyAlignment="0" applyProtection="0"/>
    <xf numFmtId="43" fontId="16" fillId="0" borderId="0" applyFont="0" applyFill="0" applyBorder="0" applyAlignment="0">
      <protection/>
    </xf>
    <xf numFmtId="4" fontId="0" fillId="0" borderId="0" applyFont="0" applyFill="0" applyBorder="0" applyAlignment="0" applyProtection="0"/>
    <xf numFmtId="4" fontId="18" fillId="0" borderId="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214" fontId="17" fillId="0" borderId="0">
      <alignment/>
      <protection/>
    </xf>
    <xf numFmtId="214" fontId="17" fillId="0" borderId="0">
      <alignment/>
      <protection/>
    </xf>
    <xf numFmtId="214" fontId="17" fillId="0" borderId="0">
      <alignment/>
      <protection/>
    </xf>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9" fontId="5"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19" fillId="0" borderId="0" applyFont="0" applyFill="0" applyBorder="0" applyAlignment="0" applyProtection="0"/>
    <xf numFmtId="44" fontId="0" fillId="0" borderId="0" applyFont="0" applyFill="0" applyBorder="0" applyAlignment="0" applyProtection="0"/>
    <xf numFmtId="181" fontId="5" fillId="0" borderId="0" applyFont="0" applyFill="0" applyBorder="0" applyAlignment="0" applyProtection="0"/>
    <xf numFmtId="219" fontId="0" fillId="0" borderId="0" applyFont="0" applyFill="0" applyBorder="0" applyAlignment="0" applyProtection="0"/>
    <xf numFmtId="219" fontId="18" fillId="0" borderId="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19" fillId="0" borderId="0" applyFont="0" applyFill="0" applyBorder="0" applyAlignment="0" applyProtection="0"/>
    <xf numFmtId="217" fontId="0" fillId="0" borderId="0" applyFont="0" applyFill="0" applyBorder="0" applyAlignment="0" applyProtection="0"/>
    <xf numFmtId="0" fontId="0" fillId="0" borderId="0" applyFont="0" applyFill="0" applyBorder="0" applyAlignment="0" applyProtection="0"/>
    <xf numFmtId="0" fontId="18" fillId="0" borderId="0" applyFill="0" applyBorder="0" applyAlignment="0" applyProtection="0"/>
    <xf numFmtId="0" fontId="4" fillId="0" borderId="0" applyNumberFormat="0" applyFill="0" applyBorder="0" applyAlignment="0" applyProtection="0"/>
    <xf numFmtId="2" fontId="0" fillId="0" borderId="0" applyFont="0" applyFill="0" applyBorder="0" applyAlignment="0" applyProtection="0"/>
    <xf numFmtId="2" fontId="18" fillId="0" borderId="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230" fontId="22" fillId="0" borderId="0">
      <alignment/>
      <protection/>
    </xf>
    <xf numFmtId="230" fontId="23" fillId="0" borderId="0">
      <alignment/>
      <protection/>
    </xf>
    <xf numFmtId="230" fontId="23" fillId="0" borderId="0">
      <alignment/>
      <protection/>
    </xf>
    <xf numFmtId="230" fontId="23" fillId="0" borderId="0">
      <alignment/>
      <protection/>
    </xf>
    <xf numFmtId="230" fontId="23" fillId="0" borderId="0">
      <alignment/>
      <protection/>
    </xf>
    <xf numFmtId="230" fontId="23" fillId="0" borderId="0">
      <alignment/>
      <protection/>
    </xf>
    <xf numFmtId="0" fontId="0" fillId="0" borderId="0">
      <alignment/>
      <protection/>
    </xf>
    <xf numFmtId="230" fontId="23" fillId="0" borderId="0">
      <alignment/>
      <protection/>
    </xf>
    <xf numFmtId="0" fontId="0" fillId="0" borderId="0">
      <alignment/>
      <protection/>
    </xf>
    <xf numFmtId="0" fontId="0" fillId="0" borderId="0">
      <alignment/>
      <protection/>
    </xf>
    <xf numFmtId="230" fontId="23" fillId="0" borderId="0">
      <alignment/>
      <protection/>
    </xf>
    <xf numFmtId="230" fontId="24" fillId="0" borderId="0">
      <alignment/>
      <protection/>
    </xf>
    <xf numFmtId="0" fontId="0" fillId="0" borderId="0">
      <alignment/>
      <protection/>
    </xf>
    <xf numFmtId="37" fontId="9" fillId="0" borderId="0">
      <alignment/>
      <protection/>
    </xf>
    <xf numFmtId="230" fontId="25" fillId="0" borderId="0">
      <alignment/>
      <protection/>
    </xf>
    <xf numFmtId="0" fontId="5" fillId="0" borderId="0" applyFill="0">
      <alignment/>
      <protection/>
    </xf>
    <xf numFmtId="0" fontId="0" fillId="0" borderId="0">
      <alignment/>
      <protection/>
    </xf>
    <xf numFmtId="230" fontId="26" fillId="0" borderId="0">
      <alignment/>
      <protection/>
    </xf>
    <xf numFmtId="214" fontId="17" fillId="0" borderId="0">
      <alignment/>
      <protection/>
    </xf>
    <xf numFmtId="230" fontId="23" fillId="0" borderId="0">
      <alignment/>
      <protection/>
    </xf>
    <xf numFmtId="230" fontId="27" fillId="0" borderId="0">
      <alignment/>
      <protection/>
    </xf>
    <xf numFmtId="0" fontId="0" fillId="0" borderId="0">
      <alignment/>
      <protection/>
    </xf>
    <xf numFmtId="0" fontId="0" fillId="0" borderId="0">
      <alignment/>
      <protection/>
    </xf>
    <xf numFmtId="230" fontId="23" fillId="0" borderId="0">
      <alignment/>
      <protection/>
    </xf>
    <xf numFmtId="230" fontId="23" fillId="0" borderId="0">
      <alignment/>
      <protection/>
    </xf>
    <xf numFmtId="230" fontId="23"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230" fontId="22" fillId="0" borderId="0">
      <alignment/>
      <protection/>
    </xf>
    <xf numFmtId="0" fontId="10" fillId="0" borderId="0">
      <alignment/>
      <protection/>
    </xf>
    <xf numFmtId="0" fontId="0" fillId="0" borderId="0">
      <alignment/>
      <protection/>
    </xf>
    <xf numFmtId="0" fontId="16" fillId="0" borderId="0">
      <alignment/>
      <protection/>
    </xf>
    <xf numFmtId="0" fontId="19" fillId="0" borderId="0">
      <alignment/>
      <protection/>
    </xf>
    <xf numFmtId="0" fontId="0" fillId="0" borderId="0">
      <alignment/>
      <protection/>
    </xf>
    <xf numFmtId="0" fontId="0" fillId="0" borderId="0">
      <alignment/>
      <protection/>
    </xf>
    <xf numFmtId="230" fontId="23"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0" fontId="18"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xf numFmtId="0" fontId="21" fillId="0" borderId="0" applyNumberFormat="0" applyFill="0" applyBorder="0" applyAlignment="0" applyProtection="0"/>
  </cellStyleXfs>
  <cellXfs count="187">
    <xf numFmtId="0" fontId="0" fillId="0" borderId="0" xfId="0" applyAlignment="1">
      <alignment/>
    </xf>
    <xf numFmtId="170" fontId="0" fillId="0" borderId="0" xfId="0" applyNumberFormat="1" applyAlignment="1">
      <alignment/>
    </xf>
    <xf numFmtId="0" fontId="7"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quotePrefix="1">
      <alignment horizontal="center"/>
    </xf>
    <xf numFmtId="0" fontId="7" fillId="0" borderId="0" xfId="0" applyFont="1" applyAlignment="1">
      <alignment/>
    </xf>
    <xf numFmtId="0" fontId="7" fillId="0" borderId="2" xfId="0" applyFont="1" applyBorder="1" applyAlignment="1">
      <alignment horizontal="center"/>
    </xf>
    <xf numFmtId="0" fontId="7" fillId="0" borderId="2" xfId="0" applyFont="1" applyBorder="1" applyAlignment="1">
      <alignment/>
    </xf>
    <xf numFmtId="0" fontId="7" fillId="0" borderId="0" xfId="0" applyFont="1" applyAlignment="1">
      <alignment horizontal="center"/>
    </xf>
    <xf numFmtId="0" fontId="7" fillId="0" borderId="0" xfId="0" applyFont="1" applyAlignment="1">
      <alignment horizontal="left"/>
    </xf>
    <xf numFmtId="170" fontId="6" fillId="0" borderId="0" xfId="15" applyNumberFormat="1" applyFont="1" applyAlignment="1">
      <alignment/>
    </xf>
    <xf numFmtId="0" fontId="6" fillId="0" borderId="0" xfId="0" applyFont="1" applyAlignment="1">
      <alignment horizontal="left"/>
    </xf>
    <xf numFmtId="0" fontId="6" fillId="0" borderId="3" xfId="0" applyFont="1" applyBorder="1" applyAlignment="1">
      <alignment/>
    </xf>
    <xf numFmtId="0" fontId="6" fillId="0" borderId="0" xfId="0" applyFont="1" applyBorder="1" applyAlignment="1">
      <alignment/>
    </xf>
    <xf numFmtId="170" fontId="6" fillId="0" borderId="4" xfId="15" applyNumberFormat="1" applyFont="1" applyBorder="1" applyAlignment="1">
      <alignment/>
    </xf>
    <xf numFmtId="170" fontId="6" fillId="0" borderId="0" xfId="15" applyNumberFormat="1" applyFont="1" applyBorder="1" applyAlignment="1">
      <alignment/>
    </xf>
    <xf numFmtId="170" fontId="6" fillId="0" borderId="5" xfId="15" applyNumberFormat="1" applyFont="1" applyBorder="1" applyAlignment="1">
      <alignment/>
    </xf>
    <xf numFmtId="170" fontId="6" fillId="0" borderId="0" xfId="0" applyNumberFormat="1" applyFont="1" applyAlignment="1">
      <alignment/>
    </xf>
    <xf numFmtId="0" fontId="6" fillId="0" borderId="4" xfId="0" applyFont="1" applyBorder="1" applyAlignment="1">
      <alignment/>
    </xf>
    <xf numFmtId="170" fontId="6" fillId="0" borderId="5" xfId="0" applyNumberFormat="1" applyFont="1" applyBorder="1" applyAlignment="1">
      <alignment/>
    </xf>
    <xf numFmtId="170" fontId="6" fillId="0" borderId="0" xfId="0" applyNumberFormat="1" applyFont="1" applyBorder="1" applyAlignment="1">
      <alignment/>
    </xf>
    <xf numFmtId="170" fontId="6" fillId="0" borderId="2" xfId="0" applyNumberFormat="1" applyFont="1" applyBorder="1" applyAlignment="1">
      <alignment/>
    </xf>
    <xf numFmtId="170" fontId="6" fillId="0" borderId="6" xfId="0" applyNumberFormat="1" applyFont="1" applyBorder="1" applyAlignment="1">
      <alignment/>
    </xf>
    <xf numFmtId="170" fontId="6" fillId="0" borderId="2" xfId="15" applyNumberFormat="1" applyFont="1" applyBorder="1" applyAlignment="1">
      <alignment/>
    </xf>
    <xf numFmtId="170" fontId="7" fillId="0" borderId="0" xfId="15" applyNumberFormat="1" applyFont="1" applyAlignment="1">
      <alignment horizontal="left"/>
    </xf>
    <xf numFmtId="170" fontId="6" fillId="0" borderId="6" xfId="15" applyNumberFormat="1" applyFont="1" applyBorder="1" applyAlignment="1">
      <alignment/>
    </xf>
    <xf numFmtId="170" fontId="6" fillId="0" borderId="0" xfId="15" applyNumberFormat="1" applyFont="1" applyAlignment="1">
      <alignment horizontal="left"/>
    </xf>
    <xf numFmtId="170" fontId="7" fillId="0" borderId="0" xfId="15" applyNumberFormat="1" applyFont="1" applyAlignment="1">
      <alignment/>
    </xf>
    <xf numFmtId="0" fontId="11" fillId="0" borderId="0" xfId="0" applyFont="1" applyFill="1" applyBorder="1" applyAlignment="1">
      <alignment/>
    </xf>
    <xf numFmtId="0" fontId="11" fillId="0" borderId="0" xfId="0" applyFont="1" applyFill="1" applyBorder="1" applyAlignment="1">
      <alignment horizontal="right"/>
    </xf>
    <xf numFmtId="0" fontId="11" fillId="0" borderId="0" xfId="0" applyFont="1" applyBorder="1" applyAlignment="1">
      <alignment/>
    </xf>
    <xf numFmtId="0" fontId="11" fillId="0" borderId="0" xfId="0" applyFont="1" applyAlignment="1">
      <alignment horizontal="justify" wrapText="1"/>
    </xf>
    <xf numFmtId="37" fontId="11" fillId="0" borderId="0" xfId="0" applyNumberFormat="1" applyFont="1" applyBorder="1" applyAlignment="1">
      <alignment/>
    </xf>
    <xf numFmtId="0" fontId="11" fillId="0" borderId="0" xfId="0" applyFont="1" applyFill="1" applyAlignment="1">
      <alignment/>
    </xf>
    <xf numFmtId="0" fontId="11" fillId="0" borderId="0" xfId="0" applyFont="1" applyAlignment="1">
      <alignment/>
    </xf>
    <xf numFmtId="37" fontId="15" fillId="0" borderId="0" xfId="0" applyNumberFormat="1" applyFont="1" applyBorder="1" applyAlignment="1">
      <alignment/>
    </xf>
    <xf numFmtId="41" fontId="15" fillId="0" borderId="0" xfId="0" applyNumberFormat="1" applyFont="1" applyFill="1" applyBorder="1" applyAlignment="1">
      <alignment/>
    </xf>
    <xf numFmtId="0" fontId="11" fillId="0" borderId="0" xfId="0" applyFont="1" applyFill="1" applyAlignment="1">
      <alignment horizontal="justify" vertical="top" wrapText="1"/>
    </xf>
    <xf numFmtId="0" fontId="12" fillId="0" borderId="0" xfId="0" applyFont="1" applyFill="1" applyAlignment="1">
      <alignment horizontal="right" wrapText="1"/>
    </xf>
    <xf numFmtId="0" fontId="12" fillId="0" borderId="0" xfId="0" applyFont="1" applyFill="1" applyBorder="1" applyAlignment="1">
      <alignment/>
    </xf>
    <xf numFmtId="38" fontId="29" fillId="0" borderId="0" xfId="0" applyNumberFormat="1" applyFont="1" applyFill="1" applyBorder="1" applyAlignment="1">
      <alignment horizontal="right"/>
    </xf>
    <xf numFmtId="184" fontId="28" fillId="0" borderId="0" xfId="15" applyNumberFormat="1" applyFont="1" applyAlignment="1">
      <alignment/>
    </xf>
    <xf numFmtId="0" fontId="28" fillId="0" borderId="0" xfId="0" applyFont="1" applyAlignment="1">
      <alignment/>
    </xf>
    <xf numFmtId="0" fontId="0" fillId="0" borderId="0" xfId="0" applyFill="1" applyAlignment="1">
      <alignment/>
    </xf>
    <xf numFmtId="0" fontId="15" fillId="0" borderId="0" xfId="0" applyFont="1" applyFill="1" applyBorder="1" applyAlignment="1">
      <alignment/>
    </xf>
    <xf numFmtId="0" fontId="15" fillId="0" borderId="0" xfId="0" applyFont="1" applyFill="1" applyAlignment="1">
      <alignment horizontal="justify" wrapText="1"/>
    </xf>
    <xf numFmtId="196" fontId="15" fillId="0" borderId="0" xfId="117" applyNumberFormat="1" applyFont="1" applyFill="1" applyBorder="1" applyAlignment="1">
      <alignment/>
    </xf>
    <xf numFmtId="0" fontId="28" fillId="0" borderId="0" xfId="0" applyFont="1" applyFill="1" applyAlignment="1">
      <alignment horizontal="justify" vertical="top" wrapText="1"/>
    </xf>
    <xf numFmtId="170" fontId="30" fillId="0" borderId="0" xfId="15" applyNumberFormat="1" applyFont="1" applyFill="1" applyBorder="1" applyAlignment="1">
      <alignment horizontal="right"/>
    </xf>
    <xf numFmtId="0" fontId="28" fillId="0" borderId="0" xfId="0" applyFont="1" applyFill="1" applyBorder="1" applyAlignment="1">
      <alignment horizontal="justify" vertical="top" wrapText="1"/>
    </xf>
    <xf numFmtId="0" fontId="28" fillId="0" borderId="0" xfId="0" applyFont="1" applyAlignment="1">
      <alignment horizontal="justify" wrapText="1"/>
    </xf>
    <xf numFmtId="0" fontId="28" fillId="0" borderId="0" xfId="0" applyFont="1" applyFill="1" applyAlignment="1">
      <alignment horizontal="center" vertical="top"/>
    </xf>
    <xf numFmtId="0" fontId="31" fillId="0" borderId="0" xfId="0" applyFont="1" applyAlignment="1">
      <alignment/>
    </xf>
    <xf numFmtId="0" fontId="28" fillId="0" borderId="0" xfId="0" applyFont="1" applyFill="1" applyAlignment="1">
      <alignment/>
    </xf>
    <xf numFmtId="170" fontId="28" fillId="0" borderId="0" xfId="15" applyNumberFormat="1" applyFont="1" applyAlignment="1">
      <alignment/>
    </xf>
    <xf numFmtId="0" fontId="31" fillId="0" borderId="0" xfId="0" applyFont="1" applyFill="1" applyAlignment="1">
      <alignment/>
    </xf>
    <xf numFmtId="0" fontId="28" fillId="0" borderId="0" xfId="0" applyFont="1" applyFill="1" applyBorder="1" applyAlignment="1">
      <alignment horizontal="left"/>
    </xf>
    <xf numFmtId="0" fontId="28" fillId="0" borderId="0" xfId="0" applyFont="1" applyFill="1" applyBorder="1" applyAlignment="1">
      <alignment/>
    </xf>
    <xf numFmtId="0" fontId="31" fillId="0" borderId="0" xfId="0" applyFont="1" applyFill="1" applyAlignment="1">
      <alignment horizontal="right"/>
    </xf>
    <xf numFmtId="0" fontId="31" fillId="0" borderId="0" xfId="0" applyFont="1" applyFill="1" applyAlignment="1">
      <alignment horizontal="right" wrapText="1"/>
    </xf>
    <xf numFmtId="212" fontId="31" fillId="0" borderId="0" xfId="0" applyNumberFormat="1" applyFont="1" applyAlignment="1">
      <alignment horizontal="right" wrapText="1"/>
    </xf>
    <xf numFmtId="0" fontId="28" fillId="0" borderId="0" xfId="0" applyFont="1" applyFill="1" applyAlignment="1" quotePrefix="1">
      <alignment/>
    </xf>
    <xf numFmtId="37" fontId="28" fillId="0" borderId="0" xfId="0" applyNumberFormat="1" applyFont="1" applyAlignment="1">
      <alignment horizontal="right"/>
    </xf>
    <xf numFmtId="43" fontId="28" fillId="0" borderId="0" xfId="15" applyFont="1" applyAlignment="1">
      <alignment horizontal="right"/>
    </xf>
    <xf numFmtId="37" fontId="28" fillId="0" borderId="7" xfId="0" applyNumberFormat="1" applyFont="1" applyFill="1" applyBorder="1" applyAlignment="1">
      <alignment/>
    </xf>
    <xf numFmtId="37" fontId="28" fillId="0" borderId="0" xfId="0" applyNumberFormat="1" applyFont="1" applyFill="1" applyBorder="1" applyAlignment="1">
      <alignment/>
    </xf>
    <xf numFmtId="0" fontId="28" fillId="0" borderId="0" xfId="0" applyFont="1" applyFill="1" applyAlignment="1">
      <alignment horizontal="right" vertical="top"/>
    </xf>
    <xf numFmtId="0" fontId="28" fillId="0" borderId="0" xfId="0" applyFont="1" applyFill="1" applyAlignment="1">
      <alignment horizontal="right"/>
    </xf>
    <xf numFmtId="37" fontId="28" fillId="0" borderId="0" xfId="15" applyNumberFormat="1" applyFont="1" applyFill="1" applyBorder="1" applyAlignment="1">
      <alignment horizontal="right"/>
    </xf>
    <xf numFmtId="43" fontId="28" fillId="0" borderId="2" xfId="15" applyFont="1" applyFill="1" applyBorder="1" applyAlignment="1">
      <alignment/>
    </xf>
    <xf numFmtId="38" fontId="28" fillId="0" borderId="7" xfId="0" applyNumberFormat="1" applyFont="1" applyFill="1" applyBorder="1" applyAlignment="1">
      <alignment/>
    </xf>
    <xf numFmtId="38" fontId="28" fillId="0" borderId="8" xfId="0" applyNumberFormat="1" applyFont="1" applyFill="1" applyBorder="1" applyAlignment="1">
      <alignment/>
    </xf>
    <xf numFmtId="170" fontId="31" fillId="0" borderId="0" xfId="15" applyNumberFormat="1" applyFont="1" applyAlignment="1">
      <alignment vertical="top"/>
    </xf>
    <xf numFmtId="170" fontId="28" fillId="0" borderId="0" xfId="15" applyNumberFormat="1" applyFont="1" applyFill="1" applyAlignment="1">
      <alignment/>
    </xf>
    <xf numFmtId="0" fontId="28" fillId="0" borderId="0" xfId="0" applyFont="1" applyFill="1" applyAlignment="1">
      <alignment vertical="top"/>
    </xf>
    <xf numFmtId="0" fontId="32" fillId="0" borderId="0" xfId="0" applyFont="1" applyFill="1" applyAlignment="1">
      <alignment/>
    </xf>
    <xf numFmtId="37" fontId="28" fillId="0" borderId="6" xfId="0" applyNumberFormat="1" applyFont="1" applyFill="1" applyBorder="1" applyAlignment="1">
      <alignment/>
    </xf>
    <xf numFmtId="41" fontId="33" fillId="0" borderId="0" xfId="0" applyNumberFormat="1" applyFont="1" applyFill="1" applyAlignment="1">
      <alignment/>
    </xf>
    <xf numFmtId="37" fontId="28" fillId="0" borderId="2" xfId="0" applyNumberFormat="1" applyFont="1" applyFill="1" applyBorder="1" applyAlignment="1">
      <alignment/>
    </xf>
    <xf numFmtId="0" fontId="31" fillId="0" borderId="0" xfId="0" applyFont="1" applyFill="1" applyBorder="1" applyAlignment="1" quotePrefix="1">
      <alignment horizontal="right"/>
    </xf>
    <xf numFmtId="0" fontId="31" fillId="0" borderId="0" xfId="0" applyFont="1" applyFill="1" applyBorder="1" applyAlignment="1">
      <alignment horizontal="right"/>
    </xf>
    <xf numFmtId="37" fontId="28" fillId="0" borderId="0" xfId="0" applyNumberFormat="1" applyFont="1" applyFill="1" applyAlignment="1">
      <alignment/>
    </xf>
    <xf numFmtId="38" fontId="28" fillId="0" borderId="6" xfId="0" applyNumberFormat="1" applyFont="1" applyFill="1" applyBorder="1" applyAlignment="1">
      <alignment/>
    </xf>
    <xf numFmtId="38" fontId="28" fillId="0" borderId="0" xfId="0" applyNumberFormat="1" applyFont="1" applyFill="1" applyAlignment="1">
      <alignment/>
    </xf>
    <xf numFmtId="37" fontId="28" fillId="0" borderId="8" xfId="0" applyNumberFormat="1" applyFont="1" applyFill="1" applyBorder="1" applyAlignment="1">
      <alignment/>
    </xf>
    <xf numFmtId="38" fontId="28" fillId="0" borderId="0" xfId="0" applyNumberFormat="1" applyFont="1" applyFill="1" applyBorder="1" applyAlignment="1">
      <alignment/>
    </xf>
    <xf numFmtId="0" fontId="28" fillId="0" borderId="0" xfId="0" applyFont="1" applyFill="1" applyAlignment="1">
      <alignment vertical="top" wrapText="1"/>
    </xf>
    <xf numFmtId="0" fontId="34" fillId="0" borderId="0" xfId="0" applyFont="1" applyFill="1" applyAlignment="1">
      <alignment/>
    </xf>
    <xf numFmtId="0" fontId="28" fillId="0" borderId="0" xfId="0" applyFont="1" applyFill="1" applyBorder="1" applyAlignment="1">
      <alignment horizontal="right"/>
    </xf>
    <xf numFmtId="0" fontId="28" fillId="0" borderId="0" xfId="0" applyFont="1" applyBorder="1" applyAlignment="1">
      <alignment/>
    </xf>
    <xf numFmtId="0" fontId="34" fillId="0" borderId="0" xfId="0" applyFont="1" applyAlignment="1">
      <alignment/>
    </xf>
    <xf numFmtId="0" fontId="28" fillId="0" borderId="0" xfId="0" applyFont="1" applyBorder="1" applyAlignment="1">
      <alignment horizontal="right"/>
    </xf>
    <xf numFmtId="0" fontId="35" fillId="0" borderId="0" xfId="0" applyFont="1" applyBorder="1" applyAlignment="1">
      <alignment horizontal="left"/>
    </xf>
    <xf numFmtId="0" fontId="28" fillId="0" borderId="0" xfId="0" applyFont="1" applyAlignment="1">
      <alignment horizontal="justify"/>
    </xf>
    <xf numFmtId="0" fontId="34" fillId="0" borderId="0" xfId="0" applyFont="1" applyBorder="1" applyAlignment="1">
      <alignment/>
    </xf>
    <xf numFmtId="0" fontId="36" fillId="0" borderId="0" xfId="0" applyFont="1" applyBorder="1" applyAlignment="1">
      <alignment/>
    </xf>
    <xf numFmtId="0" fontId="36" fillId="0" borderId="0" xfId="0" applyFont="1" applyBorder="1" applyAlignment="1">
      <alignment horizontal="right"/>
    </xf>
    <xf numFmtId="0" fontId="28" fillId="0" borderId="9" xfId="0" applyFont="1" applyBorder="1" applyAlignment="1">
      <alignment/>
    </xf>
    <xf numFmtId="0" fontId="34" fillId="0" borderId="10" xfId="0" applyFont="1" applyBorder="1" applyAlignment="1">
      <alignment horizontal="center"/>
    </xf>
    <xf numFmtId="0" fontId="34" fillId="0" borderId="11" xfId="0" applyFont="1" applyBorder="1" applyAlignment="1">
      <alignment horizontal="center" wrapText="1"/>
    </xf>
    <xf numFmtId="0" fontId="34" fillId="0" borderId="0" xfId="0" applyFont="1" applyAlignment="1">
      <alignment horizontal="center" wrapText="1"/>
    </xf>
    <xf numFmtId="0" fontId="34" fillId="0" borderId="0" xfId="0" applyFont="1" applyAlignment="1">
      <alignment horizontal="right" wrapText="1"/>
    </xf>
    <xf numFmtId="212" fontId="34" fillId="0" borderId="0" xfId="0" applyNumberFormat="1" applyFont="1" applyAlignment="1">
      <alignment horizontal="right" wrapText="1"/>
    </xf>
    <xf numFmtId="37" fontId="36" fillId="0" borderId="0" xfId="0" applyNumberFormat="1" applyFont="1" applyBorder="1" applyAlignment="1">
      <alignment horizontal="right"/>
    </xf>
    <xf numFmtId="37" fontId="36" fillId="0" borderId="0" xfId="0" applyNumberFormat="1" applyFont="1" applyBorder="1" applyAlignment="1">
      <alignment/>
    </xf>
    <xf numFmtId="37" fontId="34" fillId="0" borderId="0" xfId="0" applyNumberFormat="1" applyFont="1" applyAlignment="1">
      <alignment horizontal="right" wrapText="1"/>
    </xf>
    <xf numFmtId="37" fontId="36" fillId="0" borderId="0" xfId="0" applyNumberFormat="1" applyFont="1" applyAlignment="1">
      <alignment horizontal="right" wrapText="1"/>
    </xf>
    <xf numFmtId="37" fontId="36" fillId="0" borderId="0" xfId="0" applyNumberFormat="1" applyFont="1" applyFill="1" applyAlignment="1">
      <alignment horizontal="right" wrapText="1"/>
    </xf>
    <xf numFmtId="37" fontId="36" fillId="0" borderId="0" xfId="0" applyNumberFormat="1" applyFont="1" applyBorder="1" applyAlignment="1">
      <alignment horizontal="right" vertical="top"/>
    </xf>
    <xf numFmtId="37" fontId="36" fillId="0" borderId="0" xfId="0" applyNumberFormat="1" applyFont="1" applyBorder="1" applyAlignment="1">
      <alignment horizontal="left"/>
    </xf>
    <xf numFmtId="37" fontId="36" fillId="0" borderId="0" xfId="0" applyNumberFormat="1" applyFont="1" applyFill="1" applyBorder="1" applyAlignment="1">
      <alignment/>
    </xf>
    <xf numFmtId="41" fontId="36" fillId="0" borderId="0" xfId="0" applyNumberFormat="1" applyFont="1" applyBorder="1" applyAlignment="1">
      <alignment/>
    </xf>
    <xf numFmtId="170" fontId="36" fillId="0" borderId="0" xfId="15" applyNumberFormat="1" applyFont="1" applyBorder="1" applyAlignment="1">
      <alignment/>
    </xf>
    <xf numFmtId="41" fontId="36" fillId="0" borderId="0" xfId="0" applyNumberFormat="1" applyFont="1" applyFill="1" applyBorder="1" applyAlignment="1">
      <alignment/>
    </xf>
    <xf numFmtId="37" fontId="36" fillId="0" borderId="6" xfId="0" applyNumberFormat="1" applyFont="1" applyFill="1" applyBorder="1" applyAlignment="1">
      <alignment/>
    </xf>
    <xf numFmtId="170" fontId="36" fillId="0" borderId="6" xfId="15" applyNumberFormat="1" applyFont="1" applyBorder="1" applyAlignment="1">
      <alignment/>
    </xf>
    <xf numFmtId="37" fontId="36" fillId="0" borderId="12" xfId="0" applyNumberFormat="1" applyFont="1" applyFill="1" applyBorder="1" applyAlignment="1">
      <alignment/>
    </xf>
    <xf numFmtId="37" fontId="36" fillId="0" borderId="12" xfId="0" applyNumberFormat="1" applyFont="1" applyBorder="1" applyAlignment="1">
      <alignment/>
    </xf>
    <xf numFmtId="37" fontId="36" fillId="0" borderId="0" xfId="0" applyNumberFormat="1" applyFont="1" applyBorder="1" applyAlignment="1">
      <alignment horizontal="left" indent="1"/>
    </xf>
    <xf numFmtId="37" fontId="28" fillId="0" borderId="0" xfId="0" applyNumberFormat="1" applyFont="1" applyBorder="1" applyAlignment="1">
      <alignment/>
    </xf>
    <xf numFmtId="43" fontId="36" fillId="0" borderId="0" xfId="15" applyFont="1" applyBorder="1" applyAlignment="1">
      <alignment/>
    </xf>
    <xf numFmtId="43" fontId="36" fillId="0" borderId="0" xfId="15" applyFont="1" applyFill="1" applyBorder="1" applyAlignment="1">
      <alignment/>
    </xf>
    <xf numFmtId="37" fontId="28" fillId="0" borderId="0" xfId="0" applyNumberFormat="1" applyFont="1" applyBorder="1" applyAlignment="1">
      <alignment horizontal="right"/>
    </xf>
    <xf numFmtId="37" fontId="36" fillId="0" borderId="7" xfId="0" applyNumberFormat="1" applyFont="1" applyBorder="1" applyAlignment="1">
      <alignment/>
    </xf>
    <xf numFmtId="37" fontId="36" fillId="0" borderId="0" xfId="0" applyNumberFormat="1" applyFont="1" applyBorder="1" applyAlignment="1">
      <alignment horizontal="right" wrapText="1"/>
    </xf>
    <xf numFmtId="37" fontId="36" fillId="0" borderId="0" xfId="0" applyNumberFormat="1" applyFont="1" applyFill="1" applyBorder="1" applyAlignment="1">
      <alignment horizontal="right" wrapText="1"/>
    </xf>
    <xf numFmtId="193" fontId="36" fillId="0" borderId="0" xfId="0" applyNumberFormat="1" applyFont="1" applyFill="1" applyAlignment="1">
      <alignment horizontal="right" wrapText="1"/>
    </xf>
    <xf numFmtId="193" fontId="36" fillId="0" borderId="0" xfId="0" applyNumberFormat="1" applyFont="1" applyFill="1" applyBorder="1" applyAlignment="1">
      <alignment horizontal="right" wrapText="1"/>
    </xf>
    <xf numFmtId="41" fontId="36" fillId="0" borderId="6" xfId="0" applyNumberFormat="1" applyFont="1" applyBorder="1" applyAlignment="1">
      <alignment/>
    </xf>
    <xf numFmtId="193" fontId="36" fillId="0" borderId="0" xfId="0" applyNumberFormat="1" applyFont="1" applyBorder="1" applyAlignment="1">
      <alignment horizontal="right" wrapText="1"/>
    </xf>
    <xf numFmtId="41" fontId="36" fillId="0" borderId="6" xfId="0" applyNumberFormat="1" applyFont="1" applyFill="1" applyBorder="1" applyAlignment="1">
      <alignment/>
    </xf>
    <xf numFmtId="193" fontId="36" fillId="0" borderId="0" xfId="0" applyNumberFormat="1" applyFont="1" applyAlignment="1">
      <alignment horizontal="right" wrapText="1"/>
    </xf>
    <xf numFmtId="39" fontId="36" fillId="0" borderId="0" xfId="0" applyNumberFormat="1" applyFont="1" applyBorder="1" applyAlignment="1">
      <alignment horizontal="right" wrapText="1"/>
    </xf>
    <xf numFmtId="39" fontId="36" fillId="0" borderId="0" xfId="0" applyNumberFormat="1" applyFont="1" applyAlignment="1">
      <alignment horizontal="right" wrapText="1"/>
    </xf>
    <xf numFmtId="39" fontId="36" fillId="0" borderId="0" xfId="0" applyNumberFormat="1" applyFont="1" applyFill="1" applyBorder="1" applyAlignment="1">
      <alignment horizontal="right" wrapText="1"/>
    </xf>
    <xf numFmtId="39" fontId="36" fillId="0" borderId="0" xfId="0" applyNumberFormat="1" applyFont="1" applyFill="1" applyAlignment="1">
      <alignment horizontal="right" wrapText="1"/>
    </xf>
    <xf numFmtId="43" fontId="36" fillId="0" borderId="6" xfId="15" applyFont="1" applyBorder="1" applyAlignment="1">
      <alignment/>
    </xf>
    <xf numFmtId="193" fontId="36" fillId="0" borderId="6" xfId="0" applyNumberFormat="1" applyFont="1" applyBorder="1" applyAlignment="1">
      <alignment horizontal="right"/>
    </xf>
    <xf numFmtId="193" fontId="36" fillId="0" borderId="0" xfId="0" applyNumberFormat="1" applyFont="1" applyBorder="1" applyAlignment="1">
      <alignment horizontal="right"/>
    </xf>
    <xf numFmtId="39" fontId="36" fillId="0" borderId="6" xfId="0" applyNumberFormat="1" applyFont="1" applyBorder="1" applyAlignment="1">
      <alignment horizontal="right"/>
    </xf>
    <xf numFmtId="39" fontId="36" fillId="0" borderId="6" xfId="0" applyNumberFormat="1" applyFont="1" applyFill="1" applyBorder="1" applyAlignment="1">
      <alignment horizontal="right" wrapText="1"/>
    </xf>
    <xf numFmtId="37" fontId="37" fillId="0" borderId="0" xfId="0" applyNumberFormat="1" applyFont="1" applyBorder="1" applyAlignment="1">
      <alignment horizontal="left" vertical="top"/>
    </xf>
    <xf numFmtId="193" fontId="36" fillId="0" borderId="0" xfId="0" applyNumberFormat="1" applyFont="1" applyBorder="1" applyAlignment="1" quotePrefix="1">
      <alignment horizontal="right" wrapText="1"/>
    </xf>
    <xf numFmtId="39" fontId="36" fillId="0" borderId="0" xfId="0" applyNumberFormat="1" applyFont="1" applyBorder="1" applyAlignment="1" quotePrefix="1">
      <alignment horizontal="right" wrapText="1"/>
    </xf>
    <xf numFmtId="37" fontId="36" fillId="0" borderId="0" xfId="0" applyNumberFormat="1" applyFont="1" applyFill="1" applyBorder="1" applyAlignment="1">
      <alignment horizontal="left"/>
    </xf>
    <xf numFmtId="0" fontId="36" fillId="0" borderId="0" xfId="0" applyFont="1" applyBorder="1" applyAlignment="1">
      <alignment vertical="top"/>
    </xf>
    <xf numFmtId="0" fontId="36" fillId="0" borderId="0" xfId="0" applyFont="1" applyAlignment="1">
      <alignment horizontal="justify" wrapText="1"/>
    </xf>
    <xf numFmtId="37" fontId="36" fillId="0" borderId="0" xfId="0" applyNumberFormat="1" applyFont="1" applyBorder="1" applyAlignment="1">
      <alignment vertical="top"/>
    </xf>
    <xf numFmtId="0" fontId="28" fillId="0" borderId="0" xfId="0" applyFont="1" applyBorder="1" applyAlignment="1">
      <alignment vertical="top"/>
    </xf>
    <xf numFmtId="0" fontId="34" fillId="0" borderId="0" xfId="0" applyFont="1" applyBorder="1" applyAlignment="1">
      <alignment vertical="top"/>
    </xf>
    <xf numFmtId="37" fontId="34" fillId="0" borderId="0" xfId="0" applyNumberFormat="1" applyFont="1" applyBorder="1" applyAlignment="1">
      <alignment horizontal="right"/>
    </xf>
    <xf numFmtId="0" fontId="36" fillId="0" borderId="0" xfId="0" applyFont="1" applyBorder="1" applyAlignment="1">
      <alignment horizontal="center"/>
    </xf>
    <xf numFmtId="38" fontId="36" fillId="0" borderId="0" xfId="0" applyNumberFormat="1" applyFont="1" applyBorder="1" applyAlignment="1">
      <alignment horizontal="right"/>
    </xf>
    <xf numFmtId="0" fontId="37" fillId="0" borderId="0" xfId="0" applyFont="1" applyBorder="1" applyAlignment="1">
      <alignment/>
    </xf>
    <xf numFmtId="0" fontId="36" fillId="0" borderId="0" xfId="0" applyFont="1" applyBorder="1" applyAlignment="1">
      <alignment horizontal="left" indent="1"/>
    </xf>
    <xf numFmtId="41" fontId="36" fillId="0" borderId="3" xfId="0" applyNumberFormat="1" applyFont="1" applyBorder="1" applyAlignment="1">
      <alignment horizontal="right"/>
    </xf>
    <xf numFmtId="41" fontId="36" fillId="0" borderId="0" xfId="0" applyNumberFormat="1" applyFont="1" applyBorder="1" applyAlignment="1">
      <alignment horizontal="right"/>
    </xf>
    <xf numFmtId="41" fontId="36" fillId="0" borderId="4" xfId="0" applyNumberFormat="1" applyFont="1" applyBorder="1" applyAlignment="1">
      <alignment horizontal="right"/>
    </xf>
    <xf numFmtId="41" fontId="36" fillId="0" borderId="5" xfId="0" applyNumberFormat="1" applyFont="1" applyBorder="1" applyAlignment="1">
      <alignment horizontal="right"/>
    </xf>
    <xf numFmtId="41" fontId="36" fillId="0" borderId="13" xfId="0" applyNumberFormat="1" applyFont="1" applyBorder="1" applyAlignment="1">
      <alignment horizontal="right"/>
    </xf>
    <xf numFmtId="41" fontId="36" fillId="0" borderId="3" xfId="0" applyNumberFormat="1" applyFont="1" applyBorder="1" applyAlignment="1">
      <alignment/>
    </xf>
    <xf numFmtId="41" fontId="36" fillId="0" borderId="10" xfId="0" applyNumberFormat="1" applyFont="1" applyBorder="1" applyAlignment="1">
      <alignment horizontal="right"/>
    </xf>
    <xf numFmtId="170" fontId="36" fillId="0" borderId="7" xfId="0" applyNumberFormat="1" applyFont="1" applyFill="1" applyBorder="1" applyAlignment="1">
      <alignment horizontal="right"/>
    </xf>
    <xf numFmtId="41" fontId="36" fillId="0" borderId="12" xfId="0" applyNumberFormat="1" applyFont="1" applyBorder="1" applyAlignment="1">
      <alignment horizontal="right"/>
    </xf>
    <xf numFmtId="0" fontId="36" fillId="0" borderId="0" xfId="0" applyFont="1" applyBorder="1" applyAlignment="1">
      <alignment horizontal="left"/>
    </xf>
    <xf numFmtId="41" fontId="36" fillId="0" borderId="0" xfId="0" applyNumberFormat="1" applyFont="1" applyFill="1" applyBorder="1" applyAlignment="1">
      <alignment horizontal="right"/>
    </xf>
    <xf numFmtId="38" fontId="36" fillId="0" borderId="7" xfId="0" applyNumberFormat="1" applyFont="1" applyBorder="1" applyAlignment="1">
      <alignment horizontal="right"/>
    </xf>
    <xf numFmtId="170" fontId="38" fillId="0" borderId="0" xfId="15" applyNumberFormat="1" applyFont="1" applyFill="1" applyBorder="1" applyAlignment="1">
      <alignment horizontal="right"/>
    </xf>
    <xf numFmtId="43" fontId="36" fillId="0" borderId="0" xfId="0" applyNumberFormat="1" applyFont="1" applyFill="1" applyBorder="1" applyAlignment="1">
      <alignment horizontal="right"/>
    </xf>
    <xf numFmtId="0" fontId="36" fillId="0" borderId="0" xfId="0" applyFont="1" applyAlignment="1">
      <alignment horizontal="center" wrapText="1"/>
    </xf>
    <xf numFmtId="40" fontId="36" fillId="0" borderId="6" xfId="0" applyNumberFormat="1" applyFont="1" applyBorder="1" applyAlignment="1">
      <alignment horizontal="right"/>
    </xf>
    <xf numFmtId="40" fontId="36" fillId="0" borderId="0" xfId="0" applyNumberFormat="1" applyFont="1" applyBorder="1" applyAlignment="1">
      <alignment horizontal="right"/>
    </xf>
    <xf numFmtId="14" fontId="32" fillId="0" borderId="0" xfId="0" applyNumberFormat="1" applyFont="1" applyAlignment="1">
      <alignment horizontal="center" wrapText="1"/>
    </xf>
    <xf numFmtId="0" fontId="28" fillId="0" borderId="0" xfId="0" applyFont="1" applyAlignment="1">
      <alignment horizontal="center"/>
    </xf>
    <xf numFmtId="41" fontId="28" fillId="0" borderId="0" xfId="0" applyNumberFormat="1" applyFont="1" applyFill="1" applyAlignment="1">
      <alignment/>
    </xf>
    <xf numFmtId="41" fontId="28" fillId="0" borderId="0" xfId="0" applyNumberFormat="1" applyFont="1" applyAlignment="1">
      <alignment/>
    </xf>
    <xf numFmtId="0" fontId="28" fillId="0" borderId="0" xfId="0" applyFont="1" applyBorder="1" applyAlignment="1">
      <alignment horizontal="justify" wrapText="1"/>
    </xf>
    <xf numFmtId="0" fontId="39" fillId="0" borderId="13" xfId="67" applyFont="1" applyBorder="1" applyAlignment="1">
      <alignment horizontal="center"/>
    </xf>
    <xf numFmtId="0" fontId="40" fillId="0" borderId="13" xfId="67" applyFont="1" applyBorder="1" applyAlignment="1">
      <alignment horizontal="center"/>
    </xf>
    <xf numFmtId="37" fontId="36" fillId="0" borderId="0" xfId="0" applyNumberFormat="1" applyFont="1" applyFill="1" applyBorder="1" applyAlignment="1">
      <alignment horizontal="justify" wrapText="1"/>
    </xf>
    <xf numFmtId="37" fontId="36" fillId="0" borderId="0" xfId="0" applyNumberFormat="1" applyFont="1" applyBorder="1" applyAlignment="1">
      <alignment horizontal="left" vertical="top" wrapText="1"/>
    </xf>
    <xf numFmtId="0" fontId="28" fillId="0" borderId="0" xfId="0" applyFont="1" applyFill="1" applyBorder="1" applyAlignment="1">
      <alignment horizontal="justify" vertical="top" wrapText="1"/>
    </xf>
    <xf numFmtId="0" fontId="28" fillId="0" borderId="0" xfId="0" applyFont="1" applyFill="1" applyAlignment="1">
      <alignment horizontal="justify" vertical="top" wrapText="1"/>
    </xf>
    <xf numFmtId="0" fontId="28" fillId="0" borderId="0" xfId="0" applyFont="1" applyBorder="1" applyAlignment="1">
      <alignment horizontal="justify" vertical="top" wrapText="1"/>
    </xf>
    <xf numFmtId="0" fontId="28" fillId="0" borderId="0" xfId="0" applyFont="1" applyAlignment="1">
      <alignment horizontal="justify" vertical="top" wrapText="1"/>
    </xf>
  </cellXfs>
  <cellStyles count="111">
    <cellStyle name="Normal" xfId="0"/>
    <cellStyle name="Comma" xfId="15"/>
    <cellStyle name="Comma [0]" xfId="16"/>
    <cellStyle name="Comma [0]_KC Group Interco Elimination" xfId="17"/>
    <cellStyle name="Comma_ - Style1" xfId="18"/>
    <cellStyle name="Comma_ - Style2" xfId="19"/>
    <cellStyle name="Comma_ - Style3" xfId="20"/>
    <cellStyle name="Comma_ - Style4" xfId="21"/>
    <cellStyle name="Comma_ - Style5" xfId="22"/>
    <cellStyle name="Comma_0897" xfId="23"/>
    <cellStyle name="Comma_KC Group Interco Elimination" xfId="24"/>
    <cellStyle name="Comma_KCHBN0600a" xfId="25"/>
    <cellStyle name="Comma_MR2" xfId="26"/>
    <cellStyle name="Comma_MR23" xfId="27"/>
    <cellStyle name="Comma_MR3" xfId="28"/>
    <cellStyle name="Comma_MR4" xfId="29"/>
    <cellStyle name="Comma_MRPT" xfId="30"/>
    <cellStyle name="Comma_o.debtors" xfId="31"/>
    <cellStyle name="Comma_Sheet1" xfId="32"/>
    <cellStyle name="Comma_TAX" xfId="33"/>
    <cellStyle name="Comma_UNMONIES" xfId="34"/>
    <cellStyle name="Comma0" xfId="35"/>
    <cellStyle name="Comma0 - Style6" xfId="36"/>
    <cellStyle name="Curren - Style7" xfId="37"/>
    <cellStyle name="Curren - Style8" xfId="38"/>
    <cellStyle name="Currency" xfId="39"/>
    <cellStyle name="Currency [0]" xfId="40"/>
    <cellStyle name="Currency [0]_adj (RM1 per mt)" xfId="41"/>
    <cellStyle name="Currency [0]_KC Group Interco Elimination" xfId="42"/>
    <cellStyle name="Currency [0]_overiding" xfId="43"/>
    <cellStyle name="Currency [0]_Sheet1" xfId="44"/>
    <cellStyle name="Currency [0]_srin0597" xfId="45"/>
    <cellStyle name="Currency_adj (RM1 per mt)" xfId="46"/>
    <cellStyle name="Currency_KC Group Interco Elimination" xfId="47"/>
    <cellStyle name="Currency_MR2" xfId="48"/>
    <cellStyle name="Currency_MR23" xfId="49"/>
    <cellStyle name="Currency_MR3" xfId="50"/>
    <cellStyle name="Currency_MR4" xfId="51"/>
    <cellStyle name="Currency_MRPT" xfId="52"/>
    <cellStyle name="Currency_overiding" xfId="53"/>
    <cellStyle name="Currency_Sheet1" xfId="54"/>
    <cellStyle name="Currency_srin0597" xfId="55"/>
    <cellStyle name="Currency0" xfId="56"/>
    <cellStyle name="Date" xfId="57"/>
    <cellStyle name="Date_MR23" xfId="58"/>
    <cellStyle name="E&amp;Y House" xfId="59"/>
    <cellStyle name="Fixed" xfId="60"/>
    <cellStyle name="Fixed_MR23" xfId="61"/>
    <cellStyle name="Followed Hyperlink" xfId="62"/>
    <cellStyle name="Heading 1" xfId="63"/>
    <cellStyle name="Heading 2" xfId="64"/>
    <cellStyle name="HEADING1" xfId="65"/>
    <cellStyle name="HEADING2" xfId="66"/>
    <cellStyle name="Hyperlink" xfId="67"/>
    <cellStyle name="Normal_03NOTE1" xfId="68"/>
    <cellStyle name="Normal_03NOTE2" xfId="69"/>
    <cellStyle name="Normal_03NOTE3" xfId="70"/>
    <cellStyle name="Normal_03NOTE4" xfId="71"/>
    <cellStyle name="Normal_03NOTE5" xfId="72"/>
    <cellStyle name="Normal_03NOTE6" xfId="73"/>
    <cellStyle name="Normal_0897" xfId="74"/>
    <cellStyle name="Normal_1996MGT" xfId="75"/>
    <cellStyle name="Normal_1996MGT_1" xfId="76"/>
    <cellStyle name="Normal_adj (RM1 per mt)" xfId="77"/>
    <cellStyle name="Normal_BS0396" xfId="78"/>
    <cellStyle name="Normal_GP&amp;L0396" xfId="79"/>
    <cellStyle name="Normal_gpl (2)" xfId="80"/>
    <cellStyle name="Normal_GPL032000 (AKM's updated version - not fully updated)" xfId="81"/>
    <cellStyle name="Normal_GRNTEEAL" xfId="82"/>
    <cellStyle name="Normal_KC Group Interco Elimination" xfId="83"/>
    <cellStyle name="Normal_KCFILE" xfId="84"/>
    <cellStyle name="Normal_KCFILE04" xfId="85"/>
    <cellStyle name="Normal_KCHBN0600a" xfId="86"/>
    <cellStyle name="Normal_KCMSA03A" xfId="87"/>
    <cellStyle name="Normal_KCMSA03B" xfId="88"/>
    <cellStyle name="Normal_Kedah Cement Consol (16 Feb) by E&amp;Y (AKM's version)" xfId="89"/>
    <cellStyle name="Normal_MA" xfId="90"/>
    <cellStyle name="Normal_MA0396" xfId="91"/>
    <cellStyle name="Normal_MGT0396" xfId="92"/>
    <cellStyle name="Normal_MGTIND03" xfId="93"/>
    <cellStyle name="Normal_MR2" xfId="94"/>
    <cellStyle name="Normal_MR23" xfId="95"/>
    <cellStyle name="Normal_MR3" xfId="96"/>
    <cellStyle name="Normal_MR4" xfId="97"/>
    <cellStyle name="Normal_MRPT" xfId="98"/>
    <cellStyle name="Normal_NOTE 7" xfId="99"/>
    <cellStyle name="Normal_NOTE1" xfId="100"/>
    <cellStyle name="Normal_NOTE2" xfId="101"/>
    <cellStyle name="Normal_NOTE3" xfId="102"/>
    <cellStyle name="Normal_NOTE4" xfId="103"/>
    <cellStyle name="Normal_NOTE5" xfId="104"/>
    <cellStyle name="Normal_NOTE6" xfId="105"/>
    <cellStyle name="Normal_o.debtors" xfId="106"/>
    <cellStyle name="Normal_overiding" xfId="107"/>
    <cellStyle name="Normal_PROFITVA" xfId="108"/>
    <cellStyle name="Normal_Sheet1" xfId="109"/>
    <cellStyle name="Normal_Sheet1_1" xfId="110"/>
    <cellStyle name="Normal_Sheet1_KCHBN0600a" xfId="111"/>
    <cellStyle name="Normal_srin0597" xfId="112"/>
    <cellStyle name="Normal_TAX" xfId="113"/>
    <cellStyle name="Normal_TBL" xfId="114"/>
    <cellStyle name="Normal_TBL0396" xfId="115"/>
    <cellStyle name="Normal_UNMONIES" xfId="116"/>
    <cellStyle name="Percent" xfId="117"/>
    <cellStyle name="Percent_MR2" xfId="118"/>
    <cellStyle name="Percent_MR23" xfId="119"/>
    <cellStyle name="Percent_MR3" xfId="120"/>
    <cellStyle name="Percent_MR4" xfId="121"/>
    <cellStyle name="Percent_MRPT" xfId="122"/>
    <cellStyle name="Total" xfId="123"/>
    <cellStyle name="Total_MR23" xfId="124"/>
  </cellStyles>
  <dxfs count="2">
    <dxf>
      <font>
        <b/>
        <i val="0"/>
        <color rgb="FFFFFFFF"/>
      </font>
      <fill>
        <patternFill>
          <bgColor rgb="FFFF0000"/>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0">
    <pageSetUpPr fitToPage="1"/>
  </sheetPr>
  <dimension ref="A1:K279"/>
  <sheetViews>
    <sheetView showGridLines="0" zoomScaleSheetLayoutView="100" workbookViewId="0" topLeftCell="A1">
      <pane xSplit="3" ySplit="10" topLeftCell="D11" activePane="bottomRight" state="frozen"/>
      <selection pane="topLeft" activeCell="A1" sqref="A1"/>
      <selection pane="topRight" activeCell="D1" sqref="D1"/>
      <selection pane="bottomLeft" activeCell="A11" sqref="A11"/>
      <selection pane="bottomRight" activeCell="A1" sqref="A1"/>
    </sheetView>
  </sheetViews>
  <sheetFormatPr defaultColWidth="9.140625" defaultRowHeight="12.75"/>
  <cols>
    <col min="1" max="1" width="5.140625" style="91" customWidth="1"/>
    <col min="2" max="2" width="3.57421875" style="91" customWidth="1"/>
    <col min="3" max="3" width="44.8515625" style="93" customWidth="1"/>
    <col min="4" max="4" width="12.8515625" style="91" customWidth="1"/>
    <col min="5" max="5" width="1.57421875" style="91" customWidth="1"/>
    <col min="6" max="6" width="16.28125" style="91" customWidth="1"/>
    <col min="7" max="7" width="1.57421875" style="91" customWidth="1"/>
    <col min="8" max="8" width="13.00390625" style="91" customWidth="1"/>
    <col min="9" max="9" width="1.7109375" style="91" customWidth="1"/>
    <col min="10" max="10" width="15.421875" style="91" bestFit="1" customWidth="1"/>
    <col min="11" max="11" width="7.8515625" style="32" bestFit="1" customWidth="1"/>
    <col min="12" max="12" width="7.7109375" style="32" customWidth="1"/>
    <col min="13" max="16384" width="4.8515625" style="32" hidden="1" customWidth="1"/>
  </cols>
  <sheetData>
    <row r="1" spans="1:11" s="30" customFormat="1" ht="14.25">
      <c r="A1" s="89" t="s">
        <v>66</v>
      </c>
      <c r="B1" s="59"/>
      <c r="C1" s="90"/>
      <c r="D1" s="57"/>
      <c r="E1" s="59"/>
      <c r="F1" s="59"/>
      <c r="G1" s="59"/>
      <c r="H1" s="59"/>
      <c r="I1" s="91"/>
      <c r="J1" s="59"/>
      <c r="K1" s="179" t="s">
        <v>1</v>
      </c>
    </row>
    <row r="2" spans="1:11" ht="14.25">
      <c r="A2" s="92" t="s">
        <v>67</v>
      </c>
      <c r="D2" s="54"/>
      <c r="K2" s="179" t="s">
        <v>2</v>
      </c>
    </row>
    <row r="3" spans="1:11" ht="14.25">
      <c r="A3" s="92" t="s">
        <v>168</v>
      </c>
      <c r="D3" s="54"/>
      <c r="K3" s="91"/>
    </row>
    <row r="4" spans="1:10" ht="13.5">
      <c r="A4" s="94" t="s">
        <v>68</v>
      </c>
      <c r="B4" s="52"/>
      <c r="D4" s="52"/>
      <c r="E4" s="52"/>
      <c r="F4" s="52"/>
      <c r="G4" s="52"/>
      <c r="H4" s="52"/>
      <c r="I4" s="52"/>
      <c r="J4" s="52"/>
    </row>
    <row r="5" spans="2:9" ht="12.75" customHeight="1">
      <c r="B5" s="52"/>
      <c r="C5" s="95"/>
      <c r="D5" s="95"/>
      <c r="E5" s="95"/>
      <c r="F5" s="95"/>
      <c r="G5" s="95"/>
      <c r="H5" s="95"/>
      <c r="I5" s="95"/>
    </row>
    <row r="6" spans="1:10" ht="15" customHeight="1">
      <c r="A6" s="96" t="s">
        <v>69</v>
      </c>
      <c r="B6" s="97"/>
      <c r="C6" s="98"/>
      <c r="D6" s="99"/>
      <c r="E6" s="100" t="s">
        <v>70</v>
      </c>
      <c r="F6" s="101"/>
      <c r="G6" s="102"/>
      <c r="H6" s="99"/>
      <c r="I6" s="100" t="s">
        <v>130</v>
      </c>
      <c r="J6" s="101"/>
    </row>
    <row r="7" spans="1:10" ht="43.5">
      <c r="A7" s="98"/>
      <c r="B7" s="97"/>
      <c r="C7" s="98"/>
      <c r="D7" s="103" t="s">
        <v>139</v>
      </c>
      <c r="E7" s="103"/>
      <c r="F7" s="103" t="s">
        <v>153</v>
      </c>
      <c r="G7" s="103"/>
      <c r="H7" s="103" t="s">
        <v>140</v>
      </c>
      <c r="I7" s="103"/>
      <c r="J7" s="103" t="s">
        <v>154</v>
      </c>
    </row>
    <row r="8" spans="1:10" ht="15">
      <c r="A8" s="98"/>
      <c r="B8" s="97"/>
      <c r="C8" s="98"/>
      <c r="D8" s="104">
        <v>37072</v>
      </c>
      <c r="E8" s="103"/>
      <c r="F8" s="104">
        <v>36707</v>
      </c>
      <c r="G8" s="104"/>
      <c r="H8" s="104">
        <v>37072</v>
      </c>
      <c r="I8" s="104"/>
      <c r="J8" s="104">
        <v>36707</v>
      </c>
    </row>
    <row r="9" spans="1:10" s="34" customFormat="1" ht="15">
      <c r="A9" s="105"/>
      <c r="B9" s="106"/>
      <c r="C9" s="105"/>
      <c r="D9" s="107" t="s">
        <v>10</v>
      </c>
      <c r="E9" s="107"/>
      <c r="F9" s="107" t="s">
        <v>10</v>
      </c>
      <c r="G9" s="107"/>
      <c r="H9" s="107" t="s">
        <v>10</v>
      </c>
      <c r="I9" s="107"/>
      <c r="J9" s="107" t="s">
        <v>10</v>
      </c>
    </row>
    <row r="10" spans="1:10" s="34" customFormat="1" ht="6.75" customHeight="1">
      <c r="A10" s="105"/>
      <c r="B10" s="106"/>
      <c r="C10" s="105"/>
      <c r="D10" s="108"/>
      <c r="E10" s="108"/>
      <c r="F10" s="108"/>
      <c r="G10" s="108"/>
      <c r="H10" s="108"/>
      <c r="I10" s="108"/>
      <c r="J10" s="109"/>
    </row>
    <row r="11" spans="1:10" s="34" customFormat="1" ht="15">
      <c r="A11" s="110" t="s">
        <v>71</v>
      </c>
      <c r="B11" s="111" t="s">
        <v>170</v>
      </c>
      <c r="C11" s="111"/>
      <c r="D11" s="106">
        <v>164730</v>
      </c>
      <c r="E11" s="106"/>
      <c r="F11" s="112">
        <v>161893</v>
      </c>
      <c r="G11" s="106"/>
      <c r="H11" s="106">
        <v>320322</v>
      </c>
      <c r="I11" s="106"/>
      <c r="J11" s="112">
        <v>277115</v>
      </c>
    </row>
    <row r="12" spans="1:10" s="34" customFormat="1" ht="15">
      <c r="A12" s="110" t="s">
        <v>72</v>
      </c>
      <c r="B12" s="111" t="s">
        <v>144</v>
      </c>
      <c r="C12" s="111"/>
      <c r="D12" s="113">
        <v>0</v>
      </c>
      <c r="E12" s="106"/>
      <c r="F12" s="113">
        <v>0</v>
      </c>
      <c r="G12" s="106"/>
      <c r="H12" s="114">
        <v>0</v>
      </c>
      <c r="I12" s="106"/>
      <c r="J12" s="115">
        <v>4837</v>
      </c>
    </row>
    <row r="13" spans="1:10" s="34" customFormat="1" ht="15.75" thickBot="1">
      <c r="A13" s="110" t="s">
        <v>73</v>
      </c>
      <c r="B13" s="111" t="s">
        <v>171</v>
      </c>
      <c r="C13" s="111"/>
      <c r="D13" s="116">
        <v>132</v>
      </c>
      <c r="E13" s="106"/>
      <c r="F13" s="116">
        <v>79</v>
      </c>
      <c r="G13" s="106"/>
      <c r="H13" s="117">
        <v>489</v>
      </c>
      <c r="I13" s="106"/>
      <c r="J13" s="116">
        <v>188</v>
      </c>
    </row>
    <row r="14" spans="1:10" s="34" customFormat="1" ht="15.75" thickTop="1">
      <c r="A14" s="110"/>
      <c r="B14" s="106"/>
      <c r="C14" s="111"/>
      <c r="D14" s="106"/>
      <c r="E14" s="106"/>
      <c r="F14" s="112"/>
      <c r="G14" s="106"/>
      <c r="H14" s="106"/>
      <c r="I14" s="106"/>
      <c r="J14" s="112"/>
    </row>
    <row r="15" spans="1:10" s="34" customFormat="1" ht="44.25" customHeight="1">
      <c r="A15" s="110" t="s">
        <v>74</v>
      </c>
      <c r="B15" s="182" t="s">
        <v>172</v>
      </c>
      <c r="C15" s="182"/>
      <c r="D15" s="106">
        <v>40090</v>
      </c>
      <c r="E15" s="106"/>
      <c r="F15" s="112">
        <v>45768</v>
      </c>
      <c r="G15" s="106"/>
      <c r="H15" s="106">
        <v>74195</v>
      </c>
      <c r="I15" s="106"/>
      <c r="J15" s="112">
        <v>62157</v>
      </c>
    </row>
    <row r="16" spans="1:10" s="34" customFormat="1" ht="15">
      <c r="A16" s="110" t="s">
        <v>72</v>
      </c>
      <c r="B16" s="111" t="s">
        <v>173</v>
      </c>
      <c r="C16" s="111"/>
      <c r="D16" s="112">
        <v>-12404</v>
      </c>
      <c r="E16" s="106"/>
      <c r="F16" s="112">
        <v>-18184</v>
      </c>
      <c r="G16" s="106"/>
      <c r="H16" s="106">
        <v>-26249</v>
      </c>
      <c r="I16" s="106"/>
      <c r="J16" s="112">
        <v>-34459</v>
      </c>
    </row>
    <row r="17" spans="1:10" s="34" customFormat="1" ht="15">
      <c r="A17" s="110" t="s">
        <v>73</v>
      </c>
      <c r="B17" s="111" t="s">
        <v>131</v>
      </c>
      <c r="C17" s="111"/>
      <c r="D17" s="112">
        <v>-16244</v>
      </c>
      <c r="E17" s="106"/>
      <c r="F17" s="115">
        <v>-16181</v>
      </c>
      <c r="G17" s="106"/>
      <c r="H17" s="106">
        <v>-32489</v>
      </c>
      <c r="I17" s="106"/>
      <c r="J17" s="112">
        <v>-32535</v>
      </c>
    </row>
    <row r="18" spans="1:10" s="34" customFormat="1" ht="15">
      <c r="A18" s="110" t="s">
        <v>75</v>
      </c>
      <c r="B18" s="111" t="s">
        <v>76</v>
      </c>
      <c r="C18" s="111"/>
      <c r="D18" s="113">
        <v>0</v>
      </c>
      <c r="E18" s="106"/>
      <c r="F18" s="115">
        <v>-12475</v>
      </c>
      <c r="G18" s="106"/>
      <c r="H18" s="113">
        <v>0</v>
      </c>
      <c r="I18" s="106"/>
      <c r="J18" s="115">
        <v>-12475</v>
      </c>
    </row>
    <row r="19" spans="1:10" s="34" customFormat="1" ht="30" customHeight="1">
      <c r="A19" s="110" t="s">
        <v>77</v>
      </c>
      <c r="B19" s="182" t="s">
        <v>206</v>
      </c>
      <c r="C19" s="182"/>
      <c r="D19" s="118">
        <f>SUM(D15:D18)</f>
        <v>11442</v>
      </c>
      <c r="E19" s="106"/>
      <c r="F19" s="118">
        <f>SUM(F15:F18)</f>
        <v>-1072</v>
      </c>
      <c r="G19" s="106"/>
      <c r="H19" s="118">
        <f>SUM(H15:H18)</f>
        <v>15457</v>
      </c>
      <c r="I19" s="106"/>
      <c r="J19" s="118">
        <f>SUM(J15:J18)</f>
        <v>-17312</v>
      </c>
    </row>
    <row r="20" spans="1:10" s="34" customFormat="1" ht="15">
      <c r="A20" s="110" t="s">
        <v>78</v>
      </c>
      <c r="B20" s="111" t="s">
        <v>132</v>
      </c>
      <c r="C20" s="111"/>
      <c r="D20" s="106">
        <v>-814</v>
      </c>
      <c r="E20" s="106"/>
      <c r="F20" s="112">
        <v>-31</v>
      </c>
      <c r="G20" s="106"/>
      <c r="H20" s="106">
        <v>-1645</v>
      </c>
      <c r="I20" s="106"/>
      <c r="J20" s="112">
        <v>-239</v>
      </c>
    </row>
    <row r="21" spans="1:10" s="34" customFormat="1" ht="45" customHeight="1">
      <c r="A21" s="110" t="s">
        <v>79</v>
      </c>
      <c r="B21" s="182" t="s">
        <v>207</v>
      </c>
      <c r="C21" s="182"/>
      <c r="D21" s="106">
        <f>SUM(D19:D20)</f>
        <v>10628</v>
      </c>
      <c r="E21" s="106"/>
      <c r="F21" s="106">
        <f>SUM(F19:F20)</f>
        <v>-1103</v>
      </c>
      <c r="G21" s="106"/>
      <c r="H21" s="106">
        <f>SUM(H19:H20)</f>
        <v>13812</v>
      </c>
      <c r="I21" s="106"/>
      <c r="J21" s="106">
        <f>SUM(J19:J20)</f>
        <v>-17551</v>
      </c>
    </row>
    <row r="22" spans="1:10" s="34" customFormat="1" ht="15">
      <c r="A22" s="110" t="s">
        <v>80</v>
      </c>
      <c r="B22" s="111" t="s">
        <v>174</v>
      </c>
      <c r="C22" s="111"/>
      <c r="D22" s="106">
        <v>-620</v>
      </c>
      <c r="E22" s="106"/>
      <c r="F22" s="112">
        <v>-184</v>
      </c>
      <c r="G22" s="106"/>
      <c r="H22" s="106">
        <v>-796</v>
      </c>
      <c r="I22" s="106"/>
      <c r="J22" s="112">
        <v>-639</v>
      </c>
    </row>
    <row r="23" spans="1:10" s="34" customFormat="1" ht="15">
      <c r="A23" s="110" t="s">
        <v>81</v>
      </c>
      <c r="B23" s="105" t="s">
        <v>81</v>
      </c>
      <c r="C23" s="111" t="s">
        <v>175</v>
      </c>
      <c r="D23" s="119"/>
      <c r="E23" s="106"/>
      <c r="F23" s="118"/>
      <c r="G23" s="112"/>
      <c r="H23" s="118"/>
      <c r="I23" s="112"/>
      <c r="J23" s="118"/>
    </row>
    <row r="24" spans="1:10" s="34" customFormat="1" ht="15">
      <c r="A24" s="110"/>
      <c r="B24" s="105"/>
      <c r="C24" s="120" t="s">
        <v>177</v>
      </c>
      <c r="D24" s="106">
        <f>SUM(D21:D22)</f>
        <v>10008</v>
      </c>
      <c r="E24" s="106"/>
      <c r="F24" s="106">
        <f>SUM(F21:F22)</f>
        <v>-1287</v>
      </c>
      <c r="G24" s="106"/>
      <c r="H24" s="106">
        <f>SUM(H21:H22)</f>
        <v>13016</v>
      </c>
      <c r="I24" s="106"/>
      <c r="J24" s="106">
        <f>SUM(J21:J22)</f>
        <v>-18190</v>
      </c>
    </row>
    <row r="25" spans="1:10" s="34" customFormat="1" ht="15">
      <c r="A25" s="121"/>
      <c r="B25" s="110" t="s">
        <v>87</v>
      </c>
      <c r="C25" s="111" t="s">
        <v>176</v>
      </c>
      <c r="D25" s="122">
        <v>0</v>
      </c>
      <c r="E25" s="122"/>
      <c r="F25" s="123">
        <v>0</v>
      </c>
      <c r="G25" s="122"/>
      <c r="H25" s="122">
        <v>0</v>
      </c>
      <c r="I25" s="122"/>
      <c r="J25" s="123">
        <v>0</v>
      </c>
    </row>
    <row r="26" spans="1:10" s="34" customFormat="1" ht="15">
      <c r="A26" s="110" t="s">
        <v>82</v>
      </c>
      <c r="B26" s="111" t="s">
        <v>178</v>
      </c>
      <c r="C26" s="111"/>
      <c r="D26" s="122">
        <v>0</v>
      </c>
      <c r="E26" s="122"/>
      <c r="F26" s="123">
        <v>0</v>
      </c>
      <c r="G26" s="122"/>
      <c r="H26" s="122">
        <v>0</v>
      </c>
      <c r="I26" s="122"/>
      <c r="J26" s="123">
        <v>0</v>
      </c>
    </row>
    <row r="27" spans="1:10" s="34" customFormat="1" ht="15">
      <c r="A27" s="110" t="s">
        <v>83</v>
      </c>
      <c r="B27" s="111" t="s">
        <v>186</v>
      </c>
      <c r="C27" s="111"/>
      <c r="D27" s="119"/>
      <c r="E27" s="106"/>
      <c r="F27" s="118"/>
      <c r="G27" s="112"/>
      <c r="H27" s="118"/>
      <c r="I27" s="112"/>
      <c r="J27" s="118"/>
    </row>
    <row r="28" spans="1:10" s="34" customFormat="1" ht="15">
      <c r="A28" s="110"/>
      <c r="B28" s="111" t="s">
        <v>219</v>
      </c>
      <c r="C28" s="111"/>
      <c r="D28" s="106">
        <f>SUM(D24:D26)</f>
        <v>10008</v>
      </c>
      <c r="E28" s="106"/>
      <c r="F28" s="106">
        <f>SUM(F24:F26)</f>
        <v>-1287</v>
      </c>
      <c r="G28" s="106"/>
      <c r="H28" s="106">
        <f>SUM(H24:H26)</f>
        <v>13016</v>
      </c>
      <c r="I28" s="106"/>
      <c r="J28" s="106">
        <f>SUM(J24:J26)</f>
        <v>-18190</v>
      </c>
    </row>
    <row r="29" spans="1:10" s="34" customFormat="1" ht="15">
      <c r="A29" s="124" t="s">
        <v>84</v>
      </c>
      <c r="B29" s="105" t="s">
        <v>81</v>
      </c>
      <c r="C29" s="111" t="s">
        <v>180</v>
      </c>
      <c r="D29" s="122">
        <v>0</v>
      </c>
      <c r="E29" s="122"/>
      <c r="F29" s="123">
        <v>0</v>
      </c>
      <c r="G29" s="122"/>
      <c r="H29" s="122">
        <v>0</v>
      </c>
      <c r="I29" s="122"/>
      <c r="J29" s="123">
        <v>0</v>
      </c>
    </row>
    <row r="30" spans="1:10" s="34" customFormat="1" ht="15">
      <c r="A30" s="110"/>
      <c r="B30" s="105" t="s">
        <v>87</v>
      </c>
      <c r="C30" s="111" t="s">
        <v>176</v>
      </c>
      <c r="D30" s="122">
        <v>0</v>
      </c>
      <c r="E30" s="122"/>
      <c r="F30" s="123">
        <v>0</v>
      </c>
      <c r="G30" s="122"/>
      <c r="H30" s="122">
        <v>0</v>
      </c>
      <c r="I30" s="122"/>
      <c r="J30" s="123">
        <v>0</v>
      </c>
    </row>
    <row r="31" spans="1:10" s="34" customFormat="1" ht="15">
      <c r="A31" s="110"/>
      <c r="B31" s="105" t="s">
        <v>179</v>
      </c>
      <c r="C31" s="111" t="s">
        <v>181</v>
      </c>
      <c r="D31" s="122"/>
      <c r="E31" s="122"/>
      <c r="F31" s="123"/>
      <c r="G31" s="123"/>
      <c r="H31" s="122"/>
      <c r="I31" s="123"/>
      <c r="J31" s="123"/>
    </row>
    <row r="32" spans="1:10" s="34" customFormat="1" ht="15">
      <c r="A32" s="110"/>
      <c r="B32" s="106"/>
      <c r="C32" s="111" t="s">
        <v>182</v>
      </c>
      <c r="D32" s="122">
        <v>0</v>
      </c>
      <c r="E32" s="122"/>
      <c r="F32" s="123">
        <v>0</v>
      </c>
      <c r="G32" s="122"/>
      <c r="H32" s="122">
        <v>0</v>
      </c>
      <c r="I32" s="122"/>
      <c r="J32" s="123">
        <v>0</v>
      </c>
    </row>
    <row r="33" spans="1:10" s="34" customFormat="1" ht="15.75" thickBot="1">
      <c r="A33" s="110" t="s">
        <v>6</v>
      </c>
      <c r="B33" s="182" t="s">
        <v>183</v>
      </c>
      <c r="C33" s="182"/>
      <c r="D33" s="125">
        <f>SUM(D28:D32)</f>
        <v>10008</v>
      </c>
      <c r="E33" s="106"/>
      <c r="F33" s="125">
        <f>SUM(F28:F32)</f>
        <v>-1287</v>
      </c>
      <c r="G33" s="106"/>
      <c r="H33" s="125">
        <f>SUM(H28:H32)</f>
        <v>13016</v>
      </c>
      <c r="I33" s="106"/>
      <c r="J33" s="125">
        <f>SUM(J28:J32)</f>
        <v>-18190</v>
      </c>
    </row>
    <row r="34" spans="1:10" s="34" customFormat="1" ht="15.75" thickTop="1">
      <c r="A34" s="110"/>
      <c r="B34" s="106"/>
      <c r="C34" s="111"/>
      <c r="D34" s="108"/>
      <c r="E34" s="126"/>
      <c r="F34" s="109"/>
      <c r="G34" s="127"/>
      <c r="H34" s="109"/>
      <c r="I34" s="127"/>
      <c r="J34" s="109"/>
    </row>
    <row r="35" spans="1:10" s="34" customFormat="1" ht="15">
      <c r="A35" s="110">
        <v>3</v>
      </c>
      <c r="B35" s="106"/>
      <c r="C35" s="111" t="s">
        <v>184</v>
      </c>
      <c r="D35" s="108"/>
      <c r="E35" s="108"/>
      <c r="F35" s="109"/>
      <c r="G35" s="109"/>
      <c r="H35" s="109"/>
      <c r="I35" s="109"/>
      <c r="J35" s="109"/>
    </row>
    <row r="36" spans="1:10" s="34" customFormat="1" ht="15">
      <c r="A36" s="110"/>
      <c r="B36" s="105" t="s">
        <v>185</v>
      </c>
      <c r="C36" s="111" t="s">
        <v>208</v>
      </c>
      <c r="D36" s="128">
        <f>D33/419659*100</f>
        <v>2.384793367948739</v>
      </c>
      <c r="E36" s="129"/>
      <c r="F36" s="128">
        <f>F33/419656.334*100</f>
        <v>-0.306679512670003</v>
      </c>
      <c r="G36" s="129"/>
      <c r="H36" s="128">
        <f>H33/419659*100</f>
        <v>3.1015657950860103</v>
      </c>
      <c r="I36" s="128"/>
      <c r="J36" s="128">
        <f>J33/419653.668*100</f>
        <v>-4.334526631612809</v>
      </c>
    </row>
    <row r="37" spans="1:10" s="34" customFormat="1" ht="15.75" thickBot="1">
      <c r="A37" s="110"/>
      <c r="B37" s="105" t="s">
        <v>72</v>
      </c>
      <c r="C37" s="111" t="s">
        <v>209</v>
      </c>
      <c r="D37" s="130">
        <v>0</v>
      </c>
      <c r="E37" s="131"/>
      <c r="F37" s="132">
        <v>0</v>
      </c>
      <c r="G37" s="131"/>
      <c r="H37" s="130">
        <v>0</v>
      </c>
      <c r="I37" s="133"/>
      <c r="J37" s="132">
        <v>0</v>
      </c>
    </row>
    <row r="38" spans="1:10" s="34" customFormat="1" ht="9.75" customHeight="1" thickTop="1">
      <c r="A38" s="110"/>
      <c r="B38" s="106"/>
      <c r="C38" s="111"/>
      <c r="D38" s="134"/>
      <c r="E38" s="135"/>
      <c r="F38" s="136"/>
      <c r="G38" s="137"/>
      <c r="H38" s="136"/>
      <c r="I38" s="137"/>
      <c r="J38" s="136"/>
    </row>
    <row r="39" spans="1:10" s="34" customFormat="1" ht="15.75" thickBot="1">
      <c r="A39" s="110">
        <v>4</v>
      </c>
      <c r="B39" s="121"/>
      <c r="C39" s="106" t="s">
        <v>145</v>
      </c>
      <c r="D39" s="138">
        <v>0</v>
      </c>
      <c r="E39" s="135"/>
      <c r="F39" s="136"/>
      <c r="G39" s="137"/>
      <c r="H39" s="136"/>
      <c r="I39" s="137"/>
      <c r="J39" s="136"/>
    </row>
    <row r="40" spans="1:10" s="34" customFormat="1" ht="16.5" thickBot="1" thickTop="1">
      <c r="A40" s="110"/>
      <c r="B40" s="121"/>
      <c r="C40" s="106" t="s">
        <v>146</v>
      </c>
      <c r="D40" s="139" t="s">
        <v>147</v>
      </c>
      <c r="E40" s="135"/>
      <c r="F40" s="136"/>
      <c r="G40" s="137"/>
      <c r="H40" s="136"/>
      <c r="I40" s="137"/>
      <c r="J40" s="136"/>
    </row>
    <row r="41" spans="1:10" s="34" customFormat="1" ht="9" customHeight="1" thickTop="1">
      <c r="A41" s="110"/>
      <c r="B41" s="106"/>
      <c r="C41" s="111"/>
      <c r="D41" s="140"/>
      <c r="E41" s="135"/>
      <c r="F41" s="136"/>
      <c r="G41" s="137"/>
      <c r="H41" s="136"/>
      <c r="I41" s="137"/>
      <c r="J41" s="136"/>
    </row>
    <row r="42" spans="1:10" s="34" customFormat="1" ht="45">
      <c r="A42" s="110"/>
      <c r="B42" s="106"/>
      <c r="C42" s="111"/>
      <c r="D42" s="136" t="s">
        <v>148</v>
      </c>
      <c r="E42" s="135"/>
      <c r="F42" s="136" t="s">
        <v>149</v>
      </c>
      <c r="G42" s="137"/>
      <c r="H42" s="136"/>
      <c r="I42" s="137"/>
      <c r="J42" s="136"/>
    </row>
    <row r="43" spans="1:10" s="34" customFormat="1" ht="15.75" thickBot="1">
      <c r="A43" s="110">
        <v>5</v>
      </c>
      <c r="B43" s="121"/>
      <c r="C43" s="106" t="s">
        <v>85</v>
      </c>
      <c r="D43" s="141">
        <f>'B.Sheet'!E50</f>
        <v>0.7157525514763177</v>
      </c>
      <c r="E43" s="135"/>
      <c r="F43" s="142">
        <f>'B.Sheet'!G50</f>
        <v>0.6847368935254575</v>
      </c>
      <c r="G43" s="137"/>
      <c r="H43" s="136"/>
      <c r="I43" s="137"/>
      <c r="J43" s="136"/>
    </row>
    <row r="44" spans="1:10" s="34" customFormat="1" ht="6.75" customHeight="1" thickTop="1">
      <c r="A44" s="110"/>
      <c r="B44" s="106"/>
      <c r="C44" s="111"/>
      <c r="D44" s="134"/>
      <c r="E44" s="135"/>
      <c r="F44" s="136"/>
      <c r="G44" s="137"/>
      <c r="H44" s="136"/>
      <c r="I44" s="137"/>
      <c r="J44" s="136"/>
    </row>
    <row r="45" spans="1:10" s="34" customFormat="1" ht="15">
      <c r="A45" s="143" t="s">
        <v>86</v>
      </c>
      <c r="B45" s="106"/>
      <c r="C45" s="121"/>
      <c r="D45" s="144"/>
      <c r="E45" s="135"/>
      <c r="F45" s="144"/>
      <c r="G45" s="135"/>
      <c r="H45" s="145"/>
      <c r="I45" s="135"/>
      <c r="J45" s="145"/>
    </row>
    <row r="46" spans="1:10" s="34" customFormat="1" ht="29.25" customHeight="1">
      <c r="A46" s="110" t="s">
        <v>81</v>
      </c>
      <c r="B46" s="181" t="s">
        <v>205</v>
      </c>
      <c r="C46" s="181"/>
      <c r="D46" s="181"/>
      <c r="E46" s="181"/>
      <c r="F46" s="181"/>
      <c r="G46" s="181"/>
      <c r="H46" s="181"/>
      <c r="I46" s="181"/>
      <c r="J46" s="181"/>
    </row>
    <row r="47" spans="1:10" s="34" customFormat="1" ht="15">
      <c r="A47" s="110"/>
      <c r="B47" s="146" t="s">
        <v>185</v>
      </c>
      <c r="C47" s="146" t="s">
        <v>187</v>
      </c>
      <c r="D47" s="98"/>
      <c r="E47" s="98"/>
      <c r="F47" s="98"/>
      <c r="G47" s="98"/>
      <c r="H47" s="98"/>
      <c r="I47" s="98"/>
      <c r="J47" s="98"/>
    </row>
    <row r="48" spans="1:10" s="34" customFormat="1" ht="15" customHeight="1">
      <c r="A48" s="110"/>
      <c r="B48" s="146" t="s">
        <v>72</v>
      </c>
      <c r="C48" s="181" t="s">
        <v>188</v>
      </c>
      <c r="D48" s="181"/>
      <c r="E48" s="181"/>
      <c r="F48" s="181"/>
      <c r="G48" s="181"/>
      <c r="H48" s="181"/>
      <c r="I48" s="181"/>
      <c r="J48" s="181"/>
    </row>
    <row r="49" spans="1:10" s="34" customFormat="1" ht="15">
      <c r="A49" s="110"/>
      <c r="B49" s="146"/>
      <c r="C49" s="181"/>
      <c r="D49" s="181"/>
      <c r="E49" s="181"/>
      <c r="F49" s="181"/>
      <c r="G49" s="181"/>
      <c r="H49" s="181"/>
      <c r="I49" s="181"/>
      <c r="J49" s="181"/>
    </row>
    <row r="50" spans="1:10" s="34" customFormat="1" ht="30" customHeight="1">
      <c r="A50" s="110" t="s">
        <v>87</v>
      </c>
      <c r="B50" s="181" t="s">
        <v>218</v>
      </c>
      <c r="C50" s="181"/>
      <c r="D50" s="181"/>
      <c r="E50" s="181"/>
      <c r="F50" s="181"/>
      <c r="G50" s="181"/>
      <c r="H50" s="181"/>
      <c r="I50" s="181"/>
      <c r="J50" s="181"/>
    </row>
    <row r="51" spans="1:10" s="34" customFormat="1" ht="15">
      <c r="A51" s="121"/>
      <c r="B51" s="121"/>
      <c r="C51" s="181"/>
      <c r="D51" s="181"/>
      <c r="E51" s="181"/>
      <c r="F51" s="181"/>
      <c r="G51" s="181"/>
      <c r="H51" s="181"/>
      <c r="I51" s="181"/>
      <c r="J51" s="181"/>
    </row>
    <row r="52" spans="1:10" s="34" customFormat="1" ht="9.75" customHeight="1">
      <c r="A52" s="147"/>
      <c r="B52" s="148"/>
      <c r="C52" s="98"/>
      <c r="D52" s="148"/>
      <c r="E52" s="148"/>
      <c r="F52" s="148"/>
      <c r="G52" s="148"/>
      <c r="H52" s="148"/>
      <c r="I52" s="148"/>
      <c r="J52" s="148"/>
    </row>
    <row r="53" spans="1:10" s="34" customFormat="1" ht="9" customHeight="1">
      <c r="A53" s="110"/>
      <c r="B53" s="106"/>
      <c r="C53" s="98"/>
      <c r="D53" s="148"/>
      <c r="E53" s="148"/>
      <c r="F53" s="148"/>
      <c r="G53" s="148"/>
      <c r="H53" s="148"/>
      <c r="I53" s="148"/>
      <c r="J53" s="148"/>
    </row>
    <row r="54" spans="1:10" s="34" customFormat="1" ht="15">
      <c r="A54" s="110"/>
      <c r="B54" s="121"/>
      <c r="C54" s="98"/>
      <c r="D54" s="148"/>
      <c r="E54" s="148"/>
      <c r="F54" s="148"/>
      <c r="G54" s="148"/>
      <c r="H54" s="148"/>
      <c r="I54" s="148"/>
      <c r="J54" s="148"/>
    </row>
    <row r="55" spans="1:10" s="34" customFormat="1" ht="15">
      <c r="A55" s="110"/>
      <c r="B55" s="121"/>
      <c r="C55" s="98"/>
      <c r="D55" s="148"/>
      <c r="E55" s="148"/>
      <c r="F55" s="148"/>
      <c r="G55" s="148"/>
      <c r="H55" s="148"/>
      <c r="I55" s="148"/>
      <c r="J55" s="148"/>
    </row>
    <row r="56" spans="1:10" s="34" customFormat="1" ht="15">
      <c r="A56" s="110"/>
      <c r="B56" s="106"/>
      <c r="C56" s="98"/>
      <c r="D56" s="148"/>
      <c r="E56" s="148"/>
      <c r="F56" s="148"/>
      <c r="G56" s="148"/>
      <c r="H56" s="148"/>
      <c r="I56" s="148"/>
      <c r="J56" s="148"/>
    </row>
    <row r="57" spans="1:10" s="37" customFormat="1" ht="15">
      <c r="A57" s="149"/>
      <c r="B57" s="106"/>
      <c r="C57" s="106"/>
      <c r="D57" s="106"/>
      <c r="E57" s="106"/>
      <c r="F57" s="106"/>
      <c r="G57" s="106"/>
      <c r="H57" s="106"/>
      <c r="I57" s="106"/>
      <c r="J57" s="106"/>
    </row>
    <row r="58" spans="1:10" s="37" customFormat="1" ht="15">
      <c r="A58" s="149"/>
      <c r="B58" s="106"/>
      <c r="C58" s="106"/>
      <c r="D58" s="106"/>
      <c r="E58" s="106"/>
      <c r="F58" s="106"/>
      <c r="G58" s="106"/>
      <c r="H58" s="106"/>
      <c r="I58" s="106"/>
      <c r="J58" s="106"/>
    </row>
    <row r="59" spans="1:10" s="37" customFormat="1" ht="15">
      <c r="A59" s="149"/>
      <c r="B59" s="106"/>
      <c r="C59" s="106"/>
      <c r="D59" s="106"/>
      <c r="E59" s="106"/>
      <c r="F59" s="106"/>
      <c r="G59" s="106"/>
      <c r="H59" s="106"/>
      <c r="I59" s="106"/>
      <c r="J59" s="106"/>
    </row>
    <row r="60" spans="1:10" s="37" customFormat="1" ht="15">
      <c r="A60" s="149"/>
      <c r="B60" s="106"/>
      <c r="C60" s="106"/>
      <c r="D60" s="106"/>
      <c r="E60" s="106"/>
      <c r="F60" s="106"/>
      <c r="G60" s="106"/>
      <c r="H60" s="106"/>
      <c r="I60" s="106"/>
      <c r="J60" s="106"/>
    </row>
    <row r="61" spans="1:10" s="37" customFormat="1" ht="15">
      <c r="A61" s="149"/>
      <c r="B61" s="106"/>
      <c r="C61" s="106"/>
      <c r="D61" s="106"/>
      <c r="E61" s="106"/>
      <c r="F61" s="106"/>
      <c r="G61" s="106"/>
      <c r="H61" s="106"/>
      <c r="I61" s="106"/>
      <c r="J61" s="106"/>
    </row>
    <row r="62" spans="1:10" s="37" customFormat="1" ht="15">
      <c r="A62" s="149"/>
      <c r="B62" s="106"/>
      <c r="C62" s="106"/>
      <c r="D62" s="106"/>
      <c r="E62" s="106"/>
      <c r="F62" s="106"/>
      <c r="G62" s="106"/>
      <c r="H62" s="106"/>
      <c r="I62" s="106"/>
      <c r="J62" s="106"/>
    </row>
    <row r="63" spans="1:10" s="37" customFormat="1" ht="15">
      <c r="A63" s="149"/>
      <c r="B63" s="106"/>
      <c r="C63" s="106"/>
      <c r="D63" s="106"/>
      <c r="E63" s="106"/>
      <c r="F63" s="106"/>
      <c r="G63" s="106"/>
      <c r="H63" s="106"/>
      <c r="I63" s="106"/>
      <c r="J63" s="106"/>
    </row>
    <row r="64" spans="1:10" s="37" customFormat="1" ht="15">
      <c r="A64" s="149"/>
      <c r="B64" s="106"/>
      <c r="C64" s="106"/>
      <c r="D64" s="106"/>
      <c r="E64" s="106"/>
      <c r="F64" s="106"/>
      <c r="G64" s="106"/>
      <c r="H64" s="106"/>
      <c r="I64" s="106"/>
      <c r="J64" s="106"/>
    </row>
    <row r="65" spans="1:10" s="37" customFormat="1" ht="15">
      <c r="A65" s="149"/>
      <c r="B65" s="106"/>
      <c r="C65" s="106"/>
      <c r="D65" s="106"/>
      <c r="E65" s="106"/>
      <c r="F65" s="106"/>
      <c r="G65" s="106"/>
      <c r="H65" s="106"/>
      <c r="I65" s="106"/>
      <c r="J65" s="106"/>
    </row>
    <row r="66" spans="1:10" s="37" customFormat="1" ht="15">
      <c r="A66" s="149"/>
      <c r="B66" s="106"/>
      <c r="C66" s="106"/>
      <c r="D66" s="106"/>
      <c r="E66" s="106"/>
      <c r="F66" s="106"/>
      <c r="G66" s="106"/>
      <c r="H66" s="106"/>
      <c r="I66" s="106"/>
      <c r="J66" s="106"/>
    </row>
    <row r="67" spans="1:10" s="37" customFormat="1" ht="15">
      <c r="A67" s="149"/>
      <c r="B67" s="106"/>
      <c r="C67" s="106"/>
      <c r="D67" s="106"/>
      <c r="E67" s="106"/>
      <c r="F67" s="106"/>
      <c r="G67" s="106"/>
      <c r="H67" s="106"/>
      <c r="I67" s="106"/>
      <c r="J67" s="106"/>
    </row>
    <row r="68" spans="1:10" s="37" customFormat="1" ht="15">
      <c r="A68" s="149"/>
      <c r="B68" s="106"/>
      <c r="C68" s="106"/>
      <c r="D68" s="106"/>
      <c r="E68" s="106"/>
      <c r="F68" s="106"/>
      <c r="G68" s="106"/>
      <c r="H68" s="106"/>
      <c r="I68" s="106"/>
      <c r="J68" s="106"/>
    </row>
    <row r="69" spans="1:10" s="37" customFormat="1" ht="15">
      <c r="A69" s="149"/>
      <c r="B69" s="106"/>
      <c r="C69" s="106"/>
      <c r="D69" s="106"/>
      <c r="E69" s="106"/>
      <c r="F69" s="106"/>
      <c r="G69" s="106"/>
      <c r="H69" s="106"/>
      <c r="I69" s="106"/>
      <c r="J69" s="106"/>
    </row>
    <row r="70" spans="1:10" s="37" customFormat="1" ht="15">
      <c r="A70" s="149"/>
      <c r="B70" s="106"/>
      <c r="C70" s="106"/>
      <c r="D70" s="106"/>
      <c r="E70" s="106"/>
      <c r="F70" s="106"/>
      <c r="G70" s="106"/>
      <c r="H70" s="106"/>
      <c r="I70" s="106"/>
      <c r="J70" s="106"/>
    </row>
    <row r="71" spans="1:10" s="37" customFormat="1" ht="15">
      <c r="A71" s="149"/>
      <c r="B71" s="106"/>
      <c r="C71" s="106"/>
      <c r="D71" s="106"/>
      <c r="E71" s="106"/>
      <c r="F71" s="106"/>
      <c r="G71" s="106"/>
      <c r="H71" s="106"/>
      <c r="I71" s="106"/>
      <c r="J71" s="106"/>
    </row>
    <row r="72" spans="1:10" s="37" customFormat="1" ht="15">
      <c r="A72" s="149"/>
      <c r="B72" s="106"/>
      <c r="C72" s="106"/>
      <c r="D72" s="106"/>
      <c r="E72" s="106"/>
      <c r="F72" s="106"/>
      <c r="G72" s="106"/>
      <c r="H72" s="106"/>
      <c r="I72" s="106"/>
      <c r="J72" s="106"/>
    </row>
    <row r="73" spans="1:10" s="37" customFormat="1" ht="15">
      <c r="A73" s="149"/>
      <c r="B73" s="106"/>
      <c r="C73" s="106"/>
      <c r="D73" s="106"/>
      <c r="E73" s="106"/>
      <c r="F73" s="106"/>
      <c r="G73" s="106"/>
      <c r="H73" s="106"/>
      <c r="I73" s="106"/>
      <c r="J73" s="106"/>
    </row>
    <row r="74" spans="1:10" s="37" customFormat="1" ht="15">
      <c r="A74" s="149"/>
      <c r="B74" s="106"/>
      <c r="C74" s="106"/>
      <c r="D74" s="106"/>
      <c r="E74" s="106"/>
      <c r="F74" s="106"/>
      <c r="G74" s="106"/>
      <c r="H74" s="106"/>
      <c r="I74" s="106"/>
      <c r="J74" s="106"/>
    </row>
    <row r="75" spans="1:10" s="37" customFormat="1" ht="15">
      <c r="A75" s="149"/>
      <c r="B75" s="106"/>
      <c r="C75" s="106"/>
      <c r="D75" s="106"/>
      <c r="E75" s="106"/>
      <c r="F75" s="106"/>
      <c r="G75" s="106"/>
      <c r="H75" s="106"/>
      <c r="I75" s="106"/>
      <c r="J75" s="106"/>
    </row>
    <row r="76" spans="1:10" s="37" customFormat="1" ht="15">
      <c r="A76" s="149"/>
      <c r="B76" s="106"/>
      <c r="C76" s="106"/>
      <c r="D76" s="106"/>
      <c r="E76" s="106"/>
      <c r="F76" s="106"/>
      <c r="G76" s="106"/>
      <c r="H76" s="106"/>
      <c r="I76" s="106"/>
      <c r="J76" s="106"/>
    </row>
    <row r="77" ht="12.75">
      <c r="A77" s="150"/>
    </row>
    <row r="78" ht="12.75">
      <c r="A78" s="150"/>
    </row>
    <row r="79" ht="12.75">
      <c r="A79" s="150"/>
    </row>
    <row r="80" ht="12.75">
      <c r="A80" s="150"/>
    </row>
    <row r="81" ht="12.75">
      <c r="A81" s="150"/>
    </row>
    <row r="82" ht="12.75">
      <c r="A82" s="150"/>
    </row>
    <row r="83" ht="12.75">
      <c r="A83" s="150"/>
    </row>
    <row r="84" ht="12.75">
      <c r="A84" s="150"/>
    </row>
    <row r="85" ht="12.75">
      <c r="A85" s="150"/>
    </row>
    <row r="86" ht="12.75">
      <c r="A86" s="150"/>
    </row>
    <row r="87" ht="12.75">
      <c r="A87" s="150"/>
    </row>
    <row r="88" ht="12.75">
      <c r="A88" s="150"/>
    </row>
    <row r="89" ht="12.75">
      <c r="A89" s="150"/>
    </row>
    <row r="90" ht="12.75">
      <c r="A90" s="150"/>
    </row>
    <row r="91" ht="12.75">
      <c r="A91" s="150"/>
    </row>
    <row r="92" ht="12.75">
      <c r="A92" s="150"/>
    </row>
    <row r="93" ht="12.75">
      <c r="A93" s="150"/>
    </row>
    <row r="94" ht="12.75">
      <c r="A94" s="150"/>
    </row>
    <row r="95" ht="12.75">
      <c r="A95" s="150"/>
    </row>
    <row r="96" ht="12.75">
      <c r="A96" s="150"/>
    </row>
    <row r="97" ht="12.75">
      <c r="A97" s="150"/>
    </row>
    <row r="98" ht="12.75">
      <c r="A98" s="150"/>
    </row>
    <row r="99" ht="12.75">
      <c r="A99" s="150"/>
    </row>
    <row r="100" ht="12.75">
      <c r="A100" s="150"/>
    </row>
    <row r="101" ht="12.75">
      <c r="A101" s="150"/>
    </row>
    <row r="102" ht="12.75">
      <c r="A102" s="150"/>
    </row>
    <row r="103" ht="12.75">
      <c r="A103" s="150"/>
    </row>
    <row r="104" ht="12.75">
      <c r="A104" s="150"/>
    </row>
    <row r="105" ht="12.75">
      <c r="A105" s="150"/>
    </row>
    <row r="106" ht="12.75">
      <c r="A106" s="150"/>
    </row>
    <row r="107" ht="12.75">
      <c r="A107" s="150"/>
    </row>
    <row r="108" ht="12.75">
      <c r="A108" s="150"/>
    </row>
    <row r="109" ht="12.75">
      <c r="A109" s="150"/>
    </row>
    <row r="110" ht="12.75">
      <c r="A110" s="150"/>
    </row>
    <row r="111" ht="12.75">
      <c r="A111" s="150"/>
    </row>
    <row r="112" ht="12.75">
      <c r="A112" s="150"/>
    </row>
    <row r="113" ht="12.75">
      <c r="A113" s="150"/>
    </row>
    <row r="114" ht="12.75">
      <c r="A114" s="150"/>
    </row>
    <row r="115" ht="12.75">
      <c r="A115" s="150"/>
    </row>
    <row r="116" ht="12.75">
      <c r="A116" s="150"/>
    </row>
    <row r="117" ht="12.75">
      <c r="A117" s="150"/>
    </row>
    <row r="118" ht="12.75">
      <c r="A118" s="150"/>
    </row>
    <row r="119" ht="12.75">
      <c r="A119" s="150"/>
    </row>
    <row r="120" ht="12.75">
      <c r="A120" s="150"/>
    </row>
    <row r="121" ht="12.75">
      <c r="A121" s="150"/>
    </row>
    <row r="122" ht="12.75">
      <c r="A122" s="150"/>
    </row>
    <row r="123" ht="12.75">
      <c r="A123" s="150"/>
    </row>
    <row r="124" ht="12.75">
      <c r="A124" s="150"/>
    </row>
    <row r="125" ht="12.75">
      <c r="A125" s="150"/>
    </row>
    <row r="126" ht="12.75">
      <c r="A126" s="150"/>
    </row>
    <row r="127" ht="12.75">
      <c r="A127" s="150"/>
    </row>
    <row r="128" ht="12.75">
      <c r="A128" s="150"/>
    </row>
    <row r="129" ht="12.75">
      <c r="A129" s="150"/>
    </row>
    <row r="130" ht="12.75">
      <c r="A130" s="150"/>
    </row>
    <row r="131" ht="12.75">
      <c r="A131" s="150"/>
    </row>
    <row r="132" ht="12.75">
      <c r="A132" s="150"/>
    </row>
    <row r="133" ht="12.75">
      <c r="A133" s="150"/>
    </row>
    <row r="134" ht="12.75">
      <c r="A134" s="150"/>
    </row>
    <row r="135" ht="12.75">
      <c r="A135" s="150"/>
    </row>
    <row r="136" ht="12.75">
      <c r="A136" s="150"/>
    </row>
    <row r="137" ht="12.75">
      <c r="A137" s="150"/>
    </row>
    <row r="138" ht="12.75">
      <c r="A138" s="150"/>
    </row>
    <row r="139" ht="12.75">
      <c r="A139" s="150"/>
    </row>
    <row r="140" ht="12.75">
      <c r="A140" s="150"/>
    </row>
    <row r="141" ht="12.75">
      <c r="A141" s="150"/>
    </row>
    <row r="142" ht="12.75">
      <c r="A142" s="150"/>
    </row>
    <row r="143" ht="12.75">
      <c r="A143" s="150"/>
    </row>
    <row r="144" ht="12.75">
      <c r="A144" s="150"/>
    </row>
    <row r="145" ht="12.75">
      <c r="A145" s="150"/>
    </row>
    <row r="146" ht="12.75">
      <c r="A146" s="150"/>
    </row>
    <row r="147" ht="12.75">
      <c r="A147" s="150"/>
    </row>
    <row r="148" ht="12.75">
      <c r="A148" s="150"/>
    </row>
    <row r="149" ht="12.75">
      <c r="A149" s="150"/>
    </row>
    <row r="150" ht="12.75">
      <c r="A150" s="150"/>
    </row>
    <row r="151" ht="12.75">
      <c r="A151" s="150"/>
    </row>
    <row r="152" ht="12.75">
      <c r="A152" s="150"/>
    </row>
    <row r="153" ht="12.75">
      <c r="A153" s="150"/>
    </row>
    <row r="154" ht="12.75">
      <c r="A154" s="150"/>
    </row>
    <row r="155" ht="12.75">
      <c r="A155" s="150"/>
    </row>
    <row r="156" ht="12.75">
      <c r="A156" s="150"/>
    </row>
    <row r="157" ht="12.75">
      <c r="A157" s="150"/>
    </row>
    <row r="158" ht="12.75">
      <c r="A158" s="150"/>
    </row>
    <row r="159" ht="12.75">
      <c r="A159" s="150"/>
    </row>
    <row r="160" ht="12.75">
      <c r="A160" s="150"/>
    </row>
    <row r="161" ht="12.75">
      <c r="A161" s="150"/>
    </row>
    <row r="162" ht="12.75">
      <c r="A162" s="150"/>
    </row>
    <row r="163" ht="12.75">
      <c r="A163" s="150"/>
    </row>
    <row r="164" ht="12.75">
      <c r="A164" s="150"/>
    </row>
    <row r="165" ht="12.75">
      <c r="A165" s="150"/>
    </row>
    <row r="166" ht="12.75">
      <c r="A166" s="150"/>
    </row>
    <row r="167" ht="12.75">
      <c r="A167" s="150"/>
    </row>
    <row r="168" ht="12.75">
      <c r="A168" s="150"/>
    </row>
    <row r="169" ht="12.75">
      <c r="A169" s="150"/>
    </row>
    <row r="170" ht="12.75">
      <c r="A170" s="150"/>
    </row>
    <row r="171" ht="12.75">
      <c r="A171" s="150"/>
    </row>
    <row r="172" ht="12.75">
      <c r="A172" s="150"/>
    </row>
    <row r="173" ht="12.75">
      <c r="A173" s="150"/>
    </row>
    <row r="174" ht="12.75">
      <c r="A174" s="150"/>
    </row>
    <row r="175" ht="12.75">
      <c r="A175" s="150"/>
    </row>
    <row r="176" ht="12.75">
      <c r="A176" s="150"/>
    </row>
    <row r="177" ht="12.75">
      <c r="A177" s="150"/>
    </row>
    <row r="178" ht="12.75">
      <c r="A178" s="150"/>
    </row>
    <row r="179" ht="12.75">
      <c r="A179" s="150"/>
    </row>
    <row r="180" ht="12.75">
      <c r="A180" s="150"/>
    </row>
    <row r="181" ht="12.75">
      <c r="A181" s="150"/>
    </row>
    <row r="182" ht="12.75">
      <c r="A182" s="150"/>
    </row>
    <row r="183" ht="12.75">
      <c r="A183" s="150"/>
    </row>
    <row r="184" ht="12.75">
      <c r="A184" s="150"/>
    </row>
    <row r="185" ht="12.75">
      <c r="A185" s="150"/>
    </row>
    <row r="186" ht="12.75">
      <c r="A186" s="150"/>
    </row>
    <row r="187" ht="12.75">
      <c r="A187" s="150"/>
    </row>
    <row r="188" ht="12.75">
      <c r="A188" s="150"/>
    </row>
    <row r="189" ht="12.75">
      <c r="A189" s="150"/>
    </row>
    <row r="190" ht="12.75">
      <c r="A190" s="150"/>
    </row>
    <row r="191" ht="12.75">
      <c r="A191" s="150"/>
    </row>
    <row r="192" ht="12.75">
      <c r="A192" s="150"/>
    </row>
    <row r="193" ht="12.75">
      <c r="A193" s="150"/>
    </row>
    <row r="194" ht="12.75">
      <c r="A194" s="150"/>
    </row>
    <row r="195" ht="12.75">
      <c r="A195" s="150"/>
    </row>
    <row r="196" ht="12.75">
      <c r="A196" s="150"/>
    </row>
    <row r="197" ht="12.75">
      <c r="A197" s="150"/>
    </row>
    <row r="198" ht="12.75">
      <c r="A198" s="150"/>
    </row>
    <row r="199" ht="12.75">
      <c r="A199" s="150"/>
    </row>
    <row r="200" ht="12.75">
      <c r="A200" s="150"/>
    </row>
    <row r="201" ht="12.75">
      <c r="A201" s="150"/>
    </row>
    <row r="202" ht="12.75">
      <c r="A202" s="150"/>
    </row>
    <row r="203" ht="12.75">
      <c r="A203" s="150"/>
    </row>
    <row r="204" ht="12.75">
      <c r="A204" s="150"/>
    </row>
    <row r="205" ht="12.75">
      <c r="A205" s="150"/>
    </row>
    <row r="206" ht="12.75">
      <c r="A206" s="150"/>
    </row>
    <row r="207" ht="12.75">
      <c r="A207" s="150"/>
    </row>
    <row r="208" ht="12.75">
      <c r="A208" s="150"/>
    </row>
    <row r="209" ht="12.75">
      <c r="A209" s="150"/>
    </row>
    <row r="210" ht="12.75">
      <c r="A210" s="150"/>
    </row>
    <row r="211" ht="12.75">
      <c r="A211" s="150"/>
    </row>
    <row r="212" ht="12.75">
      <c r="A212" s="150"/>
    </row>
    <row r="213" ht="12.75">
      <c r="A213" s="150"/>
    </row>
    <row r="214" ht="12.75">
      <c r="A214" s="150"/>
    </row>
    <row r="215" ht="12.75">
      <c r="A215" s="150"/>
    </row>
    <row r="216" ht="12.75">
      <c r="A216" s="150"/>
    </row>
    <row r="217" ht="12.75">
      <c r="A217" s="150"/>
    </row>
    <row r="218" ht="12.75">
      <c r="A218" s="150"/>
    </row>
    <row r="219" ht="12.75">
      <c r="A219" s="150"/>
    </row>
    <row r="220" ht="12.75">
      <c r="A220" s="150"/>
    </row>
    <row r="221" ht="12.75">
      <c r="A221" s="150"/>
    </row>
    <row r="222" ht="12.75">
      <c r="A222" s="150"/>
    </row>
    <row r="223" ht="12.75">
      <c r="A223" s="150"/>
    </row>
    <row r="224" ht="12.75">
      <c r="A224" s="150"/>
    </row>
    <row r="225" ht="12.75">
      <c r="A225" s="150"/>
    </row>
    <row r="226" ht="12.75">
      <c r="A226" s="150"/>
    </row>
    <row r="227" ht="12.75">
      <c r="A227" s="150"/>
    </row>
    <row r="228" ht="12.75">
      <c r="A228" s="150"/>
    </row>
    <row r="229" ht="12.75">
      <c r="A229" s="150"/>
    </row>
    <row r="230" ht="12.75">
      <c r="A230" s="150"/>
    </row>
    <row r="231" ht="12.75">
      <c r="A231" s="150"/>
    </row>
    <row r="232" ht="12.75">
      <c r="A232" s="150"/>
    </row>
    <row r="233" ht="12.75">
      <c r="A233" s="150"/>
    </row>
    <row r="234" ht="12.75">
      <c r="A234" s="150"/>
    </row>
    <row r="235" ht="12.75">
      <c r="A235" s="150"/>
    </row>
    <row r="236" ht="12.75">
      <c r="A236" s="150"/>
    </row>
    <row r="237" ht="12.75">
      <c r="A237" s="150"/>
    </row>
    <row r="238" ht="12.75">
      <c r="A238" s="150"/>
    </row>
    <row r="239" ht="12.75">
      <c r="A239" s="150"/>
    </row>
    <row r="240" ht="12.75">
      <c r="A240" s="150"/>
    </row>
    <row r="241" ht="12.75">
      <c r="A241" s="150"/>
    </row>
    <row r="242" ht="12.75">
      <c r="A242" s="150"/>
    </row>
    <row r="243" ht="12.75">
      <c r="A243" s="150"/>
    </row>
    <row r="244" ht="12.75">
      <c r="A244" s="150"/>
    </row>
    <row r="245" ht="12.75">
      <c r="A245" s="150"/>
    </row>
    <row r="246" ht="12.75">
      <c r="A246" s="150"/>
    </row>
    <row r="247" ht="12.75">
      <c r="A247" s="150"/>
    </row>
    <row r="248" ht="12.75">
      <c r="A248" s="150"/>
    </row>
    <row r="249" ht="12.75">
      <c r="A249" s="150"/>
    </row>
    <row r="250" ht="12.75">
      <c r="A250" s="150"/>
    </row>
    <row r="251" ht="12.75">
      <c r="A251" s="150"/>
    </row>
    <row r="252" ht="12.75">
      <c r="A252" s="150"/>
    </row>
    <row r="253" ht="12.75">
      <c r="A253" s="150"/>
    </row>
    <row r="254" ht="12.75">
      <c r="A254" s="150"/>
    </row>
    <row r="255" ht="12.75">
      <c r="A255" s="150"/>
    </row>
    <row r="256" ht="12.75">
      <c r="A256" s="150"/>
    </row>
    <row r="257" ht="12.75">
      <c r="A257" s="150"/>
    </row>
    <row r="258" ht="12.75">
      <c r="A258" s="150"/>
    </row>
    <row r="259" ht="12.75">
      <c r="A259" s="150"/>
    </row>
    <row r="260" ht="12.75">
      <c r="A260" s="150"/>
    </row>
    <row r="261" ht="12.75">
      <c r="A261" s="150"/>
    </row>
    <row r="262" ht="12.75">
      <c r="A262" s="150"/>
    </row>
    <row r="263" ht="12.75">
      <c r="A263" s="150"/>
    </row>
    <row r="264" ht="12.75">
      <c r="A264" s="150"/>
    </row>
    <row r="265" ht="12.75">
      <c r="A265" s="150"/>
    </row>
    <row r="266" ht="12.75">
      <c r="A266" s="150"/>
    </row>
    <row r="267" ht="12.75">
      <c r="A267" s="150"/>
    </row>
    <row r="268" ht="12.75">
      <c r="A268" s="150"/>
    </row>
    <row r="269" ht="12.75">
      <c r="A269" s="150"/>
    </row>
    <row r="270" ht="12.75">
      <c r="A270" s="150"/>
    </row>
    <row r="271" ht="12.75">
      <c r="A271" s="150"/>
    </row>
    <row r="272" ht="12.75">
      <c r="A272" s="150"/>
    </row>
    <row r="273" ht="12.75">
      <c r="A273" s="150"/>
    </row>
    <row r="274" ht="12.75">
      <c r="A274" s="150"/>
    </row>
    <row r="275" ht="12.75">
      <c r="A275" s="150"/>
    </row>
    <row r="276" ht="12.75">
      <c r="A276" s="150"/>
    </row>
    <row r="277" ht="12.75">
      <c r="A277" s="150"/>
    </row>
    <row r="278" ht="12.75">
      <c r="A278" s="150"/>
    </row>
    <row r="279" ht="12.75">
      <c r="A279" s="150"/>
    </row>
  </sheetData>
  <mergeCells count="8">
    <mergeCell ref="C51:J51"/>
    <mergeCell ref="B15:C15"/>
    <mergeCell ref="B19:C19"/>
    <mergeCell ref="B46:J46"/>
    <mergeCell ref="B50:J50"/>
    <mergeCell ref="B33:C33"/>
    <mergeCell ref="B21:C21"/>
    <mergeCell ref="C48:J49"/>
  </mergeCells>
  <hyperlinks>
    <hyperlink ref="K2" location="Notes!A1" display="Notes!A1"/>
    <hyperlink ref="K1" location="B.Sheet!A1" display="B.Sheet!A1"/>
  </hyperlinks>
  <printOptions horizontalCentered="1" verticalCentered="1"/>
  <pageMargins left="0.5" right="0" top="0" bottom="0.25" header="0" footer="0.25"/>
  <pageSetup blackAndWhite="1" fitToHeight="1" fitToWidth="1" horizontalDpi="600" verticalDpi="600" orientation="portrait" paperSize="9" scale="85" r:id="rId1"/>
  <headerFooter alignWithMargins="0">
    <oddFooter>&amp;C&amp;"Times New Roman,Regular"&amp;P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I54"/>
  <sheetViews>
    <sheetView showGridLines="0" zoomScale="90" zoomScaleNormal="90" zoomScaleSheetLayoutView="100" workbookViewId="0" topLeftCell="A1">
      <pane xSplit="3" ySplit="9" topLeftCell="D10" activePane="bottomRight" state="frozen"/>
      <selection pane="topLeft" activeCell="A1" sqref="A1"/>
      <selection pane="topRight" activeCell="D1" sqref="D1"/>
      <selection pane="bottomLeft" activeCell="A10" sqref="A10"/>
      <selection pane="bottomRight" activeCell="H1" sqref="H1"/>
    </sheetView>
  </sheetViews>
  <sheetFormatPr defaultColWidth="9.140625" defaultRowHeight="12.75"/>
  <cols>
    <col min="1" max="1" width="1.8515625" style="44" customWidth="1"/>
    <col min="2" max="2" width="36.7109375" style="44" customWidth="1"/>
    <col min="3" max="3" width="6.421875" style="44" customWidth="1"/>
    <col min="4" max="4" width="9.140625" style="44" customWidth="1"/>
    <col min="5" max="5" width="16.57421875" style="44" customWidth="1"/>
    <col min="6" max="6" width="4.57421875" style="44" customWidth="1"/>
    <col min="7" max="7" width="17.7109375" style="44" customWidth="1"/>
    <col min="8" max="8" width="11.28125" style="45" bestFit="1" customWidth="1"/>
    <col min="9" max="9" width="9.421875" style="38" bestFit="1" customWidth="1"/>
    <col min="10" max="16384" width="0" style="0" hidden="1" customWidth="1"/>
  </cols>
  <sheetData>
    <row r="1" spans="2:8" ht="15">
      <c r="B1" s="89" t="s">
        <v>66</v>
      </c>
      <c r="H1" s="180" t="s">
        <v>5</v>
      </c>
    </row>
    <row r="2" spans="2:8" ht="15">
      <c r="B2" s="92" t="s">
        <v>67</v>
      </c>
      <c r="H2" s="180" t="s">
        <v>2</v>
      </c>
    </row>
    <row r="3" spans="2:8" ht="15">
      <c r="B3" s="92" t="str">
        <f>'Income stmt'!A3</f>
        <v>Unaudited Quarterly Report on Consolidated Results for the financial quarter ended 30 June 2001</v>
      </c>
      <c r="H3" s="55"/>
    </row>
    <row r="4" spans="2:8" ht="15">
      <c r="B4" s="94" t="s">
        <v>68</v>
      </c>
      <c r="H4" s="55"/>
    </row>
    <row r="6" spans="1:8" ht="43.5">
      <c r="A6" s="98"/>
      <c r="B6" s="151" t="s">
        <v>65</v>
      </c>
      <c r="C6" s="97"/>
      <c r="D6" s="97"/>
      <c r="E6" s="107" t="s">
        <v>88</v>
      </c>
      <c r="F6" s="152"/>
      <c r="G6" s="107" t="s">
        <v>133</v>
      </c>
      <c r="H6" s="46"/>
    </row>
    <row r="7" spans="1:8" ht="15">
      <c r="A7" s="98"/>
      <c r="B7" s="98"/>
      <c r="C7" s="97"/>
      <c r="D7" s="97"/>
      <c r="E7" s="104">
        <v>37072</v>
      </c>
      <c r="F7" s="152"/>
      <c r="G7" s="104">
        <v>36891</v>
      </c>
      <c r="H7" s="46"/>
    </row>
    <row r="8" spans="1:8" ht="15">
      <c r="A8" s="98"/>
      <c r="B8" s="98"/>
      <c r="C8" s="153"/>
      <c r="D8" s="153" t="s">
        <v>89</v>
      </c>
      <c r="E8" s="107" t="s">
        <v>10</v>
      </c>
      <c r="F8" s="152"/>
      <c r="G8" s="107" t="s">
        <v>10</v>
      </c>
      <c r="H8" s="46"/>
    </row>
    <row r="9" spans="1:8" ht="6" customHeight="1">
      <c r="A9" s="98"/>
      <c r="B9" s="98"/>
      <c r="C9" s="153"/>
      <c r="D9" s="97"/>
      <c r="E9" s="108"/>
      <c r="F9" s="105"/>
      <c r="G9" s="108"/>
      <c r="H9" s="46"/>
    </row>
    <row r="10" spans="1:8" ht="15">
      <c r="A10" s="98"/>
      <c r="B10" s="97" t="s">
        <v>150</v>
      </c>
      <c r="C10" s="153"/>
      <c r="D10" s="97"/>
      <c r="E10" s="154">
        <v>1317448</v>
      </c>
      <c r="F10" s="154"/>
      <c r="G10" s="154">
        <v>1338193</v>
      </c>
      <c r="H10" s="46"/>
    </row>
    <row r="11" spans="1:8" ht="15">
      <c r="A11" s="98"/>
      <c r="B11" s="97" t="s">
        <v>7</v>
      </c>
      <c r="C11" s="153"/>
      <c r="D11" s="97"/>
      <c r="E11" s="154">
        <v>18583</v>
      </c>
      <c r="F11" s="154"/>
      <c r="G11" s="154">
        <v>20228</v>
      </c>
      <c r="H11" s="46"/>
    </row>
    <row r="12" spans="1:8" ht="15">
      <c r="A12" s="98"/>
      <c r="B12" s="97" t="s">
        <v>14</v>
      </c>
      <c r="C12" s="153"/>
      <c r="D12" s="97"/>
      <c r="E12" s="154">
        <f>1096+4350</f>
        <v>5446</v>
      </c>
      <c r="F12" s="154"/>
      <c r="G12" s="154">
        <f>1096+4350</f>
        <v>5446</v>
      </c>
      <c r="H12" s="46"/>
    </row>
    <row r="13" spans="1:8" ht="7.5" customHeight="1">
      <c r="A13" s="98"/>
      <c r="B13" s="97"/>
      <c r="C13" s="153"/>
      <c r="D13" s="97"/>
      <c r="E13" s="154"/>
      <c r="F13" s="154"/>
      <c r="G13" s="154"/>
      <c r="H13" s="46"/>
    </row>
    <row r="14" spans="1:8" ht="15">
      <c r="A14" s="98"/>
      <c r="B14" s="155" t="s">
        <v>90</v>
      </c>
      <c r="C14" s="153"/>
      <c r="D14" s="97"/>
      <c r="E14" s="105"/>
      <c r="F14" s="105"/>
      <c r="G14" s="105"/>
      <c r="H14" s="46"/>
    </row>
    <row r="15" spans="1:8" ht="15">
      <c r="A15" s="98"/>
      <c r="B15" s="156" t="s">
        <v>134</v>
      </c>
      <c r="C15" s="153"/>
      <c r="D15" s="97"/>
      <c r="E15" s="157">
        <v>87672</v>
      </c>
      <c r="F15" s="158"/>
      <c r="G15" s="157">
        <v>91059</v>
      </c>
      <c r="H15" s="46"/>
    </row>
    <row r="16" spans="1:8" ht="15">
      <c r="A16" s="98"/>
      <c r="B16" s="156" t="s">
        <v>135</v>
      </c>
      <c r="C16" s="153"/>
      <c r="D16" s="97"/>
      <c r="E16" s="159">
        <v>39302</v>
      </c>
      <c r="F16" s="158"/>
      <c r="G16" s="159">
        <v>53221</v>
      </c>
      <c r="H16" s="46"/>
    </row>
    <row r="17" spans="1:8" ht="15">
      <c r="A17" s="98"/>
      <c r="B17" s="156" t="s">
        <v>91</v>
      </c>
      <c r="C17" s="153"/>
      <c r="D17" s="97"/>
      <c r="E17" s="159">
        <v>18953</v>
      </c>
      <c r="F17" s="158"/>
      <c r="G17" s="159">
        <v>17244</v>
      </c>
      <c r="H17" s="46"/>
    </row>
    <row r="18" spans="1:8" ht="15">
      <c r="A18" s="98"/>
      <c r="B18" s="156" t="s">
        <v>92</v>
      </c>
      <c r="C18" s="153"/>
      <c r="D18" s="97"/>
      <c r="E18" s="159">
        <v>57691</v>
      </c>
      <c r="F18" s="158"/>
      <c r="G18" s="159">
        <v>47309</v>
      </c>
      <c r="H18" s="46"/>
    </row>
    <row r="19" spans="1:8" ht="15">
      <c r="A19" s="98"/>
      <c r="B19" s="156" t="s">
        <v>93</v>
      </c>
      <c r="C19" s="153"/>
      <c r="D19" s="97"/>
      <c r="E19" s="160">
        <v>15004</v>
      </c>
      <c r="F19" s="158"/>
      <c r="G19" s="160">
        <v>17820</v>
      </c>
      <c r="H19" s="46"/>
    </row>
    <row r="20" spans="1:8" ht="15">
      <c r="A20" s="98"/>
      <c r="B20" s="97"/>
      <c r="C20" s="153"/>
      <c r="D20" s="97"/>
      <c r="E20" s="161">
        <f>SUM(E15:E19)</f>
        <v>218622</v>
      </c>
      <c r="F20" s="158"/>
      <c r="G20" s="161">
        <f>SUM(G15:G19)</f>
        <v>226653</v>
      </c>
      <c r="H20" s="46"/>
    </row>
    <row r="21" spans="1:8" ht="6" customHeight="1">
      <c r="A21" s="98"/>
      <c r="B21" s="97"/>
      <c r="C21" s="153"/>
      <c r="D21" s="97"/>
      <c r="E21" s="162"/>
      <c r="F21" s="113"/>
      <c r="G21" s="162"/>
      <c r="H21" s="46"/>
    </row>
    <row r="22" spans="1:8" ht="15">
      <c r="A22" s="98"/>
      <c r="B22" s="155" t="s">
        <v>25</v>
      </c>
      <c r="C22" s="153"/>
      <c r="D22" s="97"/>
      <c r="E22" s="159"/>
      <c r="F22" s="158"/>
      <c r="G22" s="159"/>
      <c r="H22" s="46"/>
    </row>
    <row r="23" spans="1:8" ht="15">
      <c r="A23" s="98"/>
      <c r="B23" s="156" t="s">
        <v>136</v>
      </c>
      <c r="C23" s="153"/>
      <c r="D23" s="97"/>
      <c r="E23" s="159">
        <v>39440</v>
      </c>
      <c r="F23" s="158"/>
      <c r="G23" s="159">
        <v>42634</v>
      </c>
      <c r="H23" s="46"/>
    </row>
    <row r="24" spans="1:8" ht="15">
      <c r="A24" s="98"/>
      <c r="B24" s="156" t="s">
        <v>156</v>
      </c>
      <c r="C24" s="153"/>
      <c r="D24" s="97"/>
      <c r="E24" s="159">
        <v>55786.130999999994</v>
      </c>
      <c r="F24" s="158"/>
      <c r="G24" s="159">
        <v>58120</v>
      </c>
      <c r="H24" s="46"/>
    </row>
    <row r="25" spans="1:8" ht="15">
      <c r="A25" s="98"/>
      <c r="B25" s="156" t="s">
        <v>155</v>
      </c>
      <c r="C25" s="153"/>
      <c r="D25" s="97"/>
      <c r="E25" s="159">
        <v>15815</v>
      </c>
      <c r="F25" s="158"/>
      <c r="G25" s="159">
        <v>14176</v>
      </c>
      <c r="H25" s="46"/>
    </row>
    <row r="26" spans="1:8" ht="15">
      <c r="A26" s="98"/>
      <c r="B26" s="156" t="s">
        <v>166</v>
      </c>
      <c r="D26" s="153"/>
      <c r="E26" s="159">
        <v>300850</v>
      </c>
      <c r="F26" s="158"/>
      <c r="G26" s="159">
        <v>292450</v>
      </c>
      <c r="H26" s="38"/>
    </row>
    <row r="27" spans="1:8" ht="15">
      <c r="A27" s="98"/>
      <c r="B27" s="156" t="s">
        <v>92</v>
      </c>
      <c r="C27" s="153"/>
      <c r="D27" s="97"/>
      <c r="E27" s="159">
        <v>93532</v>
      </c>
      <c r="F27" s="158"/>
      <c r="G27" s="159">
        <v>86322</v>
      </c>
      <c r="H27" s="46"/>
    </row>
    <row r="28" spans="1:8" ht="15">
      <c r="A28" s="98"/>
      <c r="B28" s="156" t="s">
        <v>54</v>
      </c>
      <c r="C28" s="153"/>
      <c r="D28" s="97"/>
      <c r="E28" s="159">
        <v>1648</v>
      </c>
      <c r="F28" s="158"/>
      <c r="G28" s="159">
        <v>1191</v>
      </c>
      <c r="H28" s="46"/>
    </row>
    <row r="29" spans="1:8" ht="15">
      <c r="A29" s="98"/>
      <c r="B29" s="156" t="s">
        <v>94</v>
      </c>
      <c r="D29" s="153">
        <f>Notes!A58</f>
        <v>10</v>
      </c>
      <c r="E29" s="159">
        <v>399500</v>
      </c>
      <c r="F29" s="158"/>
      <c r="G29" s="159">
        <v>56000</v>
      </c>
      <c r="H29" s="38"/>
    </row>
    <row r="30" spans="1:8" ht="15">
      <c r="A30" s="98"/>
      <c r="B30" s="97"/>
      <c r="C30" s="153"/>
      <c r="D30" s="97"/>
      <c r="E30" s="161">
        <f>SUM(E23:E29)</f>
        <v>906571.131</v>
      </c>
      <c r="F30" s="158"/>
      <c r="G30" s="161">
        <f>SUM(G23:G29)</f>
        <v>550893</v>
      </c>
      <c r="H30" s="46"/>
    </row>
    <row r="31" spans="1:8" ht="15">
      <c r="A31" s="98"/>
      <c r="B31" s="97" t="s">
        <v>95</v>
      </c>
      <c r="C31" s="153"/>
      <c r="D31" s="97"/>
      <c r="E31" s="163">
        <f>+E20-E30</f>
        <v>-687949.131</v>
      </c>
      <c r="F31" s="158"/>
      <c r="G31" s="163">
        <f>+G20-G30</f>
        <v>-324240</v>
      </c>
      <c r="H31" s="46"/>
    </row>
    <row r="32" spans="1:8" ht="15.75" thickBot="1">
      <c r="A32" s="98"/>
      <c r="B32" s="97"/>
      <c r="C32" s="153"/>
      <c r="D32" s="97"/>
      <c r="E32" s="164">
        <f>E31+SUM(E10:E13)</f>
        <v>653527.869</v>
      </c>
      <c r="F32" s="158"/>
      <c r="G32" s="164">
        <f>G31+SUM(G10:G13)</f>
        <v>1039627</v>
      </c>
      <c r="H32" s="46"/>
    </row>
    <row r="33" spans="1:8" ht="6.75" customHeight="1" thickTop="1">
      <c r="A33" s="98"/>
      <c r="B33" s="97"/>
      <c r="C33" s="153"/>
      <c r="D33" s="97"/>
      <c r="E33" s="158"/>
      <c r="F33" s="158"/>
      <c r="G33" s="158"/>
      <c r="H33" s="46"/>
    </row>
    <row r="34" spans="1:8" ht="15">
      <c r="A34" s="98"/>
      <c r="B34" s="155" t="s">
        <v>96</v>
      </c>
      <c r="C34" s="153"/>
      <c r="D34" s="97"/>
      <c r="E34" s="97"/>
      <c r="F34" s="97"/>
      <c r="G34" s="97"/>
      <c r="H34" s="46"/>
    </row>
    <row r="35" spans="1:8" ht="15">
      <c r="A35" s="98"/>
      <c r="B35" s="97" t="s">
        <v>35</v>
      </c>
      <c r="C35" s="153"/>
      <c r="D35" s="97"/>
      <c r="E35" s="158">
        <v>419659</v>
      </c>
      <c r="F35" s="158"/>
      <c r="G35" s="158">
        <v>419659</v>
      </c>
      <c r="H35" s="46"/>
    </row>
    <row r="36" spans="1:8" ht="15">
      <c r="A36" s="98"/>
      <c r="B36" s="97" t="s">
        <v>97</v>
      </c>
      <c r="C36" s="153"/>
      <c r="D36" s="97"/>
      <c r="E36" s="158"/>
      <c r="F36" s="158"/>
      <c r="G36" s="158"/>
      <c r="H36" s="46"/>
    </row>
    <row r="37" spans="1:8" ht="15">
      <c r="A37" s="98"/>
      <c r="B37" s="156" t="s">
        <v>36</v>
      </c>
      <c r="C37" s="153"/>
      <c r="D37" s="97"/>
      <c r="E37" s="157">
        <v>304922</v>
      </c>
      <c r="F37" s="158"/>
      <c r="G37" s="157">
        <v>304922</v>
      </c>
      <c r="H37" s="46"/>
    </row>
    <row r="38" spans="1:8" ht="15">
      <c r="A38" s="98"/>
      <c r="B38" s="156" t="s">
        <v>39</v>
      </c>
      <c r="C38" s="153"/>
      <c r="D38" s="97"/>
      <c r="E38" s="159">
        <v>78516</v>
      </c>
      <c r="F38" s="158"/>
      <c r="G38" s="159">
        <v>78516</v>
      </c>
      <c r="H38" s="46"/>
    </row>
    <row r="39" spans="1:8" ht="15">
      <c r="A39" s="98"/>
      <c r="B39" s="156" t="s">
        <v>38</v>
      </c>
      <c r="C39" s="153"/>
      <c r="D39" s="97"/>
      <c r="E39" s="159">
        <v>61824</v>
      </c>
      <c r="F39" s="158"/>
      <c r="G39" s="159">
        <v>61824</v>
      </c>
      <c r="H39" s="46"/>
    </row>
    <row r="40" spans="1:8" ht="15">
      <c r="A40" s="98"/>
      <c r="B40" s="156" t="s">
        <v>98</v>
      </c>
      <c r="C40" s="153"/>
      <c r="D40" s="97"/>
      <c r="E40" s="160">
        <v>-564549</v>
      </c>
      <c r="F40" s="158"/>
      <c r="G40" s="160">
        <v>-577565</v>
      </c>
      <c r="H40" s="50">
        <f>E40-G40-'Income stmt'!H33</f>
        <v>0</v>
      </c>
    </row>
    <row r="41" spans="1:8" ht="15">
      <c r="A41" s="98"/>
      <c r="B41" s="97" t="s">
        <v>99</v>
      </c>
      <c r="C41" s="153"/>
      <c r="D41" s="97"/>
      <c r="E41" s="158">
        <f>SUM(E37:E40)</f>
        <v>-119287</v>
      </c>
      <c r="F41" s="158"/>
      <c r="G41" s="158">
        <f>SUM(G37:G40)</f>
        <v>-132303</v>
      </c>
      <c r="H41" s="46"/>
    </row>
    <row r="42" spans="1:8" ht="15">
      <c r="A42" s="98"/>
      <c r="B42" s="97" t="s">
        <v>100</v>
      </c>
      <c r="C42" s="153"/>
      <c r="D42" s="97"/>
      <c r="E42" s="165">
        <f>+E35+E41</f>
        <v>300372</v>
      </c>
      <c r="F42" s="158"/>
      <c r="G42" s="165">
        <f>+G35+G41</f>
        <v>287356</v>
      </c>
      <c r="H42" s="46"/>
    </row>
    <row r="43" spans="1:8" ht="7.5" customHeight="1">
      <c r="A43" s="98"/>
      <c r="B43" s="97"/>
      <c r="C43" s="153"/>
      <c r="D43" s="97"/>
      <c r="E43" s="158"/>
      <c r="F43" s="158"/>
      <c r="G43" s="158"/>
      <c r="H43" s="46"/>
    </row>
    <row r="44" spans="1:8" ht="15">
      <c r="A44" s="98"/>
      <c r="B44" s="97" t="s">
        <v>101</v>
      </c>
      <c r="C44" s="153"/>
      <c r="D44" s="97"/>
      <c r="E44" s="158">
        <v>0</v>
      </c>
      <c r="F44" s="158"/>
      <c r="G44" s="158">
        <v>0</v>
      </c>
      <c r="H44" s="46"/>
    </row>
    <row r="45" spans="1:8" ht="15">
      <c r="A45" s="98"/>
      <c r="B45" s="97" t="s">
        <v>102</v>
      </c>
      <c r="D45" s="153">
        <f>D29</f>
        <v>10</v>
      </c>
      <c r="E45" s="158">
        <v>96037</v>
      </c>
      <c r="F45" s="158"/>
      <c r="G45" s="158">
        <v>495162</v>
      </c>
      <c r="H45" s="38"/>
    </row>
    <row r="46" spans="1:8" ht="15">
      <c r="A46" s="98"/>
      <c r="B46" s="166" t="s">
        <v>166</v>
      </c>
      <c r="C46" s="153"/>
      <c r="D46" s="153"/>
      <c r="E46" s="158">
        <v>249000</v>
      </c>
      <c r="F46" s="158"/>
      <c r="G46" s="167">
        <v>249000</v>
      </c>
      <c r="H46" s="38"/>
    </row>
    <row r="47" spans="1:8" ht="15">
      <c r="A47" s="98"/>
      <c r="B47" s="97" t="s">
        <v>103</v>
      </c>
      <c r="C47" s="153"/>
      <c r="D47" s="97"/>
      <c r="E47" s="158">
        <v>8119</v>
      </c>
      <c r="F47" s="158"/>
      <c r="G47" s="158">
        <v>8109</v>
      </c>
      <c r="H47" s="46"/>
    </row>
    <row r="48" spans="1:8" ht="15.75" thickBot="1">
      <c r="A48" s="98"/>
      <c r="B48" s="97"/>
      <c r="C48" s="153"/>
      <c r="D48" s="97"/>
      <c r="E48" s="168">
        <f>SUM(E42:E47)</f>
        <v>653528</v>
      </c>
      <c r="F48" s="154"/>
      <c r="G48" s="168">
        <f>SUM(G42:G47)</f>
        <v>1039627</v>
      </c>
      <c r="H48" s="38"/>
    </row>
    <row r="49" spans="1:8" ht="15.75" thickTop="1">
      <c r="A49" s="98"/>
      <c r="B49" s="97"/>
      <c r="C49" s="153"/>
      <c r="D49" s="97"/>
      <c r="E49" s="169">
        <f>ROUND(E48-E32,0)</f>
        <v>0</v>
      </c>
      <c r="F49" s="170"/>
      <c r="G49" s="169">
        <f>ROUND(G48-G32,0)</f>
        <v>0</v>
      </c>
      <c r="H49" s="46"/>
    </row>
    <row r="50" spans="1:8" ht="15.75" thickBot="1">
      <c r="A50" s="98"/>
      <c r="B50" s="106" t="s">
        <v>85</v>
      </c>
      <c r="C50" s="171"/>
      <c r="D50" s="148"/>
      <c r="E50" s="172">
        <f>E42/E35</f>
        <v>0.7157525514763177</v>
      </c>
      <c r="F50" s="173"/>
      <c r="G50" s="172">
        <f>G42/G35</f>
        <v>0.6847368935254575</v>
      </c>
      <c r="H50" s="47"/>
    </row>
    <row r="51" spans="1:9" ht="15.75" thickTop="1">
      <c r="A51" s="93"/>
      <c r="B51" s="121"/>
      <c r="C51" s="174"/>
      <c r="D51" s="52"/>
      <c r="E51" s="52"/>
      <c r="F51" s="52"/>
      <c r="G51" s="52"/>
      <c r="H51" s="33"/>
      <c r="I51" s="48"/>
    </row>
    <row r="52" spans="3:7" ht="15">
      <c r="C52" s="175"/>
      <c r="E52" s="158"/>
      <c r="F52" s="158"/>
      <c r="G52" s="158"/>
    </row>
    <row r="53" spans="3:7" ht="15">
      <c r="C53" s="175"/>
      <c r="E53" s="176"/>
      <c r="F53" s="55"/>
      <c r="G53" s="176"/>
    </row>
    <row r="54" ht="15">
      <c r="E54" s="177"/>
    </row>
  </sheetData>
  <conditionalFormatting sqref="E49 G49 H40">
    <cfRule type="cellIs" priority="1" dxfId="0" operator="notEqual" stopIfTrue="1">
      <formula>0</formula>
    </cfRule>
  </conditionalFormatting>
  <hyperlinks>
    <hyperlink ref="H1" location="'Income stmt'!A1" display="'Income stmt'!A1"/>
    <hyperlink ref="H2" location="Notes!A1" display="Notes!A1"/>
  </hyperlinks>
  <printOptions horizontalCentered="1"/>
  <pageMargins left="0.5" right="0" top="0.25" bottom="0.5" header="0.5" footer="0.25"/>
  <pageSetup firstPageNumber="2" useFirstPageNumber="1" fitToHeight="1" fitToWidth="1" horizontalDpi="600" verticalDpi="600" orientation="portrait" paperSize="9" r:id="rId1"/>
  <headerFooter alignWithMargins="0">
    <oddFooter>&amp;C&amp;"Times New Roman,Regular"&amp;P</oddFooter>
  </headerFooter>
</worksheet>
</file>

<file path=xl/worksheets/sheet3.xml><?xml version="1.0" encoding="utf-8"?>
<worksheet xmlns="http://schemas.openxmlformats.org/spreadsheetml/2006/main" xmlns:r="http://schemas.openxmlformats.org/officeDocument/2006/relationships">
  <sheetPr codeName="Sheet11"/>
  <dimension ref="A1:W114"/>
  <sheetViews>
    <sheetView showGridLines="0" tabSelected="1" zoomScaleSheetLayoutView="100" workbookViewId="0" topLeftCell="A1">
      <pane ySplit="6" topLeftCell="BM7" activePane="bottomLeft" state="frozen"/>
      <selection pane="topLeft" activeCell="A1" sqref="A1"/>
      <selection pane="bottomLeft" activeCell="F43" sqref="F43"/>
    </sheetView>
  </sheetViews>
  <sheetFormatPr defaultColWidth="9.140625" defaultRowHeight="12.75"/>
  <cols>
    <col min="1" max="1" width="4.28125" style="44" customWidth="1"/>
    <col min="2" max="2" width="3.421875" style="55" customWidth="1"/>
    <col min="3" max="3" width="4.8515625" style="55" customWidth="1"/>
    <col min="4" max="4" width="28.7109375" style="55" customWidth="1"/>
    <col min="5" max="5" width="8.28125" style="55" customWidth="1"/>
    <col min="6" max="6" width="9.00390625" style="55" customWidth="1"/>
    <col min="7" max="7" width="10.57421875" style="55" customWidth="1"/>
    <col min="8" max="8" width="1.7109375" style="55" customWidth="1"/>
    <col min="9" max="9" width="10.57421875" style="55" customWidth="1"/>
    <col min="10" max="10" width="9.140625" style="55" customWidth="1"/>
    <col min="11" max="11" width="7.28125" style="36" bestFit="1" customWidth="1"/>
    <col min="12" max="12" width="5.57421875" style="36" customWidth="1"/>
    <col min="13" max="13" width="9.421875" style="36" customWidth="1"/>
    <col min="14" max="22" width="5.57421875" style="36" customWidth="1"/>
    <col min="23" max="23" width="6.421875" style="36" customWidth="1"/>
    <col min="24" max="16384" width="5.57421875" style="36" customWidth="1"/>
  </cols>
  <sheetData>
    <row r="1" spans="1:11" ht="12.75">
      <c r="A1" s="54" t="s">
        <v>66</v>
      </c>
      <c r="K1" s="180" t="s">
        <v>3</v>
      </c>
    </row>
    <row r="2" spans="1:11" ht="12.75">
      <c r="A2" s="54" t="s">
        <v>67</v>
      </c>
      <c r="K2" s="180" t="s">
        <v>4</v>
      </c>
    </row>
    <row r="3" ht="12.75">
      <c r="A3" s="54" t="str">
        <f>'Income stmt'!A3</f>
        <v>Unaudited Quarterly Report on Consolidated Results for the financial quarter ended 30 June 2001</v>
      </c>
    </row>
    <row r="4" ht="6.75" customHeight="1"/>
    <row r="5" ht="12.75">
      <c r="A5" s="54" t="s">
        <v>104</v>
      </c>
    </row>
    <row r="6" ht="6" customHeight="1"/>
    <row r="7" spans="1:2" ht="12.75">
      <c r="A7" s="56">
        <v>1</v>
      </c>
      <c r="B7" s="57" t="s">
        <v>105</v>
      </c>
    </row>
    <row r="8" spans="1:10" ht="27" customHeight="1">
      <c r="A8" s="56"/>
      <c r="B8" s="184" t="s">
        <v>125</v>
      </c>
      <c r="C8" s="184"/>
      <c r="D8" s="184"/>
      <c r="E8" s="184"/>
      <c r="F8" s="184"/>
      <c r="G8" s="184"/>
      <c r="H8" s="184"/>
      <c r="I8" s="184"/>
      <c r="J8" s="184"/>
    </row>
    <row r="9" spans="1:10" ht="12.75">
      <c r="A9" s="56"/>
      <c r="B9" s="49"/>
      <c r="C9" s="49"/>
      <c r="D9" s="49"/>
      <c r="E9" s="49"/>
      <c r="F9" s="49"/>
      <c r="G9" s="49"/>
      <c r="H9" s="49"/>
      <c r="I9" s="49"/>
      <c r="J9" s="49"/>
    </row>
    <row r="10" spans="1:2" ht="12.75">
      <c r="A10" s="56">
        <v>2</v>
      </c>
      <c r="B10" s="57" t="s">
        <v>126</v>
      </c>
    </row>
    <row r="11" spans="1:10" ht="12.75">
      <c r="A11" s="56"/>
      <c r="B11" s="58" t="s">
        <v>191</v>
      </c>
      <c r="C11" s="59"/>
      <c r="D11" s="59"/>
      <c r="E11" s="59"/>
      <c r="F11" s="59"/>
      <c r="G11" s="59"/>
      <c r="H11" s="59"/>
      <c r="I11" s="59"/>
      <c r="J11" s="44"/>
    </row>
    <row r="12" spans="1:23" ht="12.75">
      <c r="A12" s="56"/>
      <c r="L12" s="31"/>
      <c r="N12" s="30"/>
      <c r="O12" s="30"/>
      <c r="P12" s="30"/>
      <c r="Q12" s="40"/>
      <c r="R12" s="41"/>
      <c r="S12" s="40"/>
      <c r="W12" s="30"/>
    </row>
    <row r="13" spans="1:2" ht="12.75" customHeight="1">
      <c r="A13" s="56">
        <v>3</v>
      </c>
      <c r="B13" s="57" t="s">
        <v>106</v>
      </c>
    </row>
    <row r="14" spans="1:2" ht="12.75">
      <c r="A14" s="56"/>
      <c r="B14" s="55" t="s">
        <v>189</v>
      </c>
    </row>
    <row r="15" ht="12.75">
      <c r="A15" s="56"/>
    </row>
    <row r="16" spans="1:9" ht="12.75">
      <c r="A16" s="56">
        <v>4</v>
      </c>
      <c r="B16" s="57" t="s">
        <v>54</v>
      </c>
      <c r="G16" s="60" t="str">
        <f>I16</f>
        <v>Current </v>
      </c>
      <c r="I16" s="60" t="s">
        <v>165</v>
      </c>
    </row>
    <row r="17" spans="1:9" ht="12.75" customHeight="1">
      <c r="A17" s="56"/>
      <c r="B17" s="57"/>
      <c r="G17" s="60" t="s">
        <v>164</v>
      </c>
      <c r="H17" s="61"/>
      <c r="I17" s="60" t="s">
        <v>167</v>
      </c>
    </row>
    <row r="18" spans="1:9" ht="12.75">
      <c r="A18" s="56"/>
      <c r="B18" s="57"/>
      <c r="G18" s="62">
        <v>37072</v>
      </c>
      <c r="H18" s="62"/>
      <c r="I18" s="62">
        <v>37072</v>
      </c>
    </row>
    <row r="19" spans="1:9" ht="12.75">
      <c r="A19" s="55"/>
      <c r="D19" s="44"/>
      <c r="G19" s="60" t="s">
        <v>10</v>
      </c>
      <c r="H19" s="57"/>
      <c r="I19" s="60" t="s">
        <v>10</v>
      </c>
    </row>
    <row r="20" spans="1:23" ht="12.75">
      <c r="A20" s="55"/>
      <c r="B20" s="44"/>
      <c r="C20" s="63" t="s">
        <v>138</v>
      </c>
      <c r="D20" s="44"/>
      <c r="G20" s="64">
        <f>'Income stmt'!D22</f>
        <v>-620</v>
      </c>
      <c r="I20" s="64">
        <f>'Income stmt'!H22</f>
        <v>-796</v>
      </c>
      <c r="W20" s="42">
        <v>-891</v>
      </c>
    </row>
    <row r="21" spans="1:23" ht="12.75">
      <c r="A21" s="55"/>
      <c r="B21" s="44"/>
      <c r="C21" s="63" t="s">
        <v>137</v>
      </c>
      <c r="G21" s="65">
        <v>0</v>
      </c>
      <c r="I21" s="65">
        <v>0</v>
      </c>
      <c r="W21" s="42">
        <v>0</v>
      </c>
    </row>
    <row r="22" spans="1:23" ht="12.75">
      <c r="A22" s="55"/>
      <c r="B22" s="44"/>
      <c r="C22" s="63" t="s">
        <v>192</v>
      </c>
      <c r="G22" s="65">
        <v>0</v>
      </c>
      <c r="I22" s="65">
        <v>0</v>
      </c>
      <c r="W22" s="42"/>
    </row>
    <row r="23" spans="1:23" ht="12.75">
      <c r="A23" s="55"/>
      <c r="B23" s="44"/>
      <c r="C23" s="63" t="s">
        <v>193</v>
      </c>
      <c r="G23" s="65">
        <v>0</v>
      </c>
      <c r="I23" s="65">
        <v>0</v>
      </c>
      <c r="W23" s="42"/>
    </row>
    <row r="24" spans="1:9" ht="13.5" thickBot="1">
      <c r="A24" s="55"/>
      <c r="B24" s="44"/>
      <c r="C24" s="63"/>
      <c r="G24" s="66">
        <f>SUM(G20:G23)</f>
        <v>-620</v>
      </c>
      <c r="I24" s="66">
        <f>SUM(I20:I23)</f>
        <v>-796</v>
      </c>
    </row>
    <row r="25" spans="1:5" ht="7.5" customHeight="1" thickTop="1">
      <c r="A25" s="55"/>
      <c r="B25" s="44"/>
      <c r="C25" s="63"/>
      <c r="E25" s="67"/>
    </row>
    <row r="26" spans="1:10" ht="12.75">
      <c r="A26" s="55"/>
      <c r="B26" s="184" t="s">
        <v>194</v>
      </c>
      <c r="C26" s="184"/>
      <c r="D26" s="184"/>
      <c r="E26" s="184"/>
      <c r="F26" s="184"/>
      <c r="G26" s="184"/>
      <c r="H26" s="184"/>
      <c r="I26" s="184"/>
      <c r="J26" s="184"/>
    </row>
    <row r="27" spans="1:10" ht="16.5" customHeight="1">
      <c r="A27" s="55"/>
      <c r="B27" s="184"/>
      <c r="C27" s="184"/>
      <c r="D27" s="184"/>
      <c r="E27" s="184"/>
      <c r="F27" s="184"/>
      <c r="G27" s="184"/>
      <c r="H27" s="184"/>
      <c r="I27" s="184"/>
      <c r="J27" s="184"/>
    </row>
    <row r="28" spans="1:10" ht="27.75" customHeight="1">
      <c r="A28" s="55"/>
      <c r="B28" s="186" t="s">
        <v>210</v>
      </c>
      <c r="C28" s="186"/>
      <c r="D28" s="186"/>
      <c r="E28" s="186"/>
      <c r="F28" s="186"/>
      <c r="G28" s="186"/>
      <c r="H28" s="186"/>
      <c r="I28" s="186"/>
      <c r="J28" s="186"/>
    </row>
    <row r="29" spans="2:10" ht="12.75">
      <c r="B29" s="49"/>
      <c r="C29" s="49"/>
      <c r="D29" s="49"/>
      <c r="E29" s="49"/>
      <c r="F29" s="49"/>
      <c r="G29" s="49"/>
      <c r="H29" s="49"/>
      <c r="I29" s="49"/>
      <c r="J29" s="49"/>
    </row>
    <row r="30" spans="1:2" ht="12.75">
      <c r="A30" s="43">
        <v>5</v>
      </c>
      <c r="B30" s="57" t="s">
        <v>195</v>
      </c>
    </row>
    <row r="31" spans="2:10" ht="26.25" customHeight="1">
      <c r="B31" s="184" t="s">
        <v>196</v>
      </c>
      <c r="C31" s="184"/>
      <c r="D31" s="184"/>
      <c r="E31" s="184"/>
      <c r="F31" s="184"/>
      <c r="G31" s="184"/>
      <c r="H31" s="184"/>
      <c r="I31" s="184"/>
      <c r="J31" s="184"/>
    </row>
    <row r="32" ht="12.75">
      <c r="A32" s="55"/>
    </row>
    <row r="33" spans="1:2" ht="12.75">
      <c r="A33" s="56">
        <v>6</v>
      </c>
      <c r="B33" s="57" t="s">
        <v>107</v>
      </c>
    </row>
    <row r="34" spans="1:11" ht="12.75">
      <c r="A34" s="56"/>
      <c r="B34" s="68" t="s">
        <v>185</v>
      </c>
      <c r="C34" s="184" t="s">
        <v>159</v>
      </c>
      <c r="D34" s="184"/>
      <c r="E34" s="184"/>
      <c r="F34" s="184"/>
      <c r="G34" s="184"/>
      <c r="H34" s="184"/>
      <c r="I34" s="184"/>
      <c r="J34" s="184"/>
      <c r="K34" s="39"/>
    </row>
    <row r="35" ht="6.75" customHeight="1">
      <c r="A35" s="56"/>
    </row>
    <row r="36" spans="1:3" ht="12.75">
      <c r="A36" s="56"/>
      <c r="B36" s="69" t="s">
        <v>72</v>
      </c>
      <c r="C36" s="55" t="s">
        <v>169</v>
      </c>
    </row>
    <row r="37" spans="1:7" ht="12.75">
      <c r="A37" s="56"/>
      <c r="G37" s="60" t="s">
        <v>108</v>
      </c>
    </row>
    <row r="38" spans="1:7" ht="12.75">
      <c r="A38" s="56"/>
      <c r="C38" s="55" t="s">
        <v>109</v>
      </c>
      <c r="G38" s="70">
        <f>4274765/1000</f>
        <v>4274.765</v>
      </c>
    </row>
    <row r="39" spans="1:7" ht="12.75">
      <c r="A39" s="56"/>
      <c r="C39" s="55" t="s">
        <v>110</v>
      </c>
      <c r="G39" s="71">
        <v>0</v>
      </c>
    </row>
    <row r="40" spans="1:7" ht="13.5" thickBot="1">
      <c r="A40" s="56"/>
      <c r="C40" s="55" t="s">
        <v>111</v>
      </c>
      <c r="G40" s="72">
        <f>SUM(G38:G39)</f>
        <v>4274.765</v>
      </c>
    </row>
    <row r="41" spans="1:7" ht="14.25" thickBot="1" thickTop="1">
      <c r="A41" s="56"/>
      <c r="C41" s="55" t="s">
        <v>142</v>
      </c>
      <c r="G41" s="73">
        <f>2967691.51/1000</f>
        <v>2967.6915099999997</v>
      </c>
    </row>
    <row r="42" ht="9" customHeight="1" thickTop="1">
      <c r="A42" s="56"/>
    </row>
    <row r="43" spans="1:2" ht="12.75">
      <c r="A43" s="56">
        <v>7</v>
      </c>
      <c r="B43" s="57" t="s">
        <v>141</v>
      </c>
    </row>
    <row r="44" spans="1:10" ht="65.25" customHeight="1">
      <c r="A44" s="56"/>
      <c r="B44" s="184" t="s">
        <v>211</v>
      </c>
      <c r="C44" s="184"/>
      <c r="D44" s="184"/>
      <c r="E44" s="184"/>
      <c r="F44" s="184"/>
      <c r="G44" s="184"/>
      <c r="H44" s="184"/>
      <c r="I44" s="184"/>
      <c r="J44" s="184"/>
    </row>
    <row r="45" ht="6" customHeight="1">
      <c r="A45" s="74"/>
    </row>
    <row r="46" spans="1:2" ht="12.75">
      <c r="A46" s="75">
        <v>8</v>
      </c>
      <c r="B46" s="57" t="s">
        <v>162</v>
      </c>
    </row>
    <row r="47" spans="1:10" ht="93" customHeight="1">
      <c r="A47" s="75"/>
      <c r="B47" s="184" t="s">
        <v>212</v>
      </c>
      <c r="C47" s="184"/>
      <c r="D47" s="184"/>
      <c r="E47" s="184"/>
      <c r="F47" s="184"/>
      <c r="G47" s="184"/>
      <c r="H47" s="184"/>
      <c r="I47" s="184"/>
      <c r="J47" s="184"/>
    </row>
    <row r="48" spans="1:10" ht="12.75">
      <c r="A48" s="75">
        <v>8</v>
      </c>
      <c r="B48" s="57" t="s">
        <v>163</v>
      </c>
      <c r="C48" s="49"/>
      <c r="D48" s="49"/>
      <c r="E48" s="49"/>
      <c r="F48" s="49"/>
      <c r="G48" s="49"/>
      <c r="H48" s="49"/>
      <c r="I48" s="49"/>
      <c r="J48" s="49"/>
    </row>
    <row r="49" spans="1:10" s="35" customFormat="1" ht="16.5" customHeight="1">
      <c r="A49" s="75"/>
      <c r="B49" s="76" t="s">
        <v>197</v>
      </c>
      <c r="C49" s="49"/>
      <c r="D49" s="49"/>
      <c r="E49" s="49"/>
      <c r="F49" s="49"/>
      <c r="G49" s="49"/>
      <c r="H49" s="49"/>
      <c r="I49" s="49"/>
      <c r="J49" s="49"/>
    </row>
    <row r="50" spans="1:10" s="35" customFormat="1" ht="31.5" customHeight="1">
      <c r="A50" s="75"/>
      <c r="B50" s="53" t="s">
        <v>81</v>
      </c>
      <c r="C50" s="184" t="s">
        <v>204</v>
      </c>
      <c r="D50" s="184"/>
      <c r="E50" s="184"/>
      <c r="F50" s="184"/>
      <c r="G50" s="184"/>
      <c r="H50" s="184"/>
      <c r="I50" s="184"/>
      <c r="J50" s="184"/>
    </row>
    <row r="51" spans="1:10" s="35" customFormat="1" ht="83.25" customHeight="1">
      <c r="A51" s="75"/>
      <c r="B51" s="53" t="s">
        <v>87</v>
      </c>
      <c r="C51" s="184" t="s">
        <v>202</v>
      </c>
      <c r="D51" s="184"/>
      <c r="E51" s="184"/>
      <c r="F51" s="184"/>
      <c r="G51" s="184"/>
      <c r="H51" s="184"/>
      <c r="I51" s="184"/>
      <c r="J51" s="184"/>
    </row>
    <row r="52" spans="1:10" s="35" customFormat="1" ht="44.25" customHeight="1">
      <c r="A52" s="75"/>
      <c r="B52" s="53" t="s">
        <v>179</v>
      </c>
      <c r="C52" s="184" t="s">
        <v>203</v>
      </c>
      <c r="D52" s="184"/>
      <c r="E52" s="184"/>
      <c r="F52" s="184"/>
      <c r="G52" s="184"/>
      <c r="H52" s="184"/>
      <c r="I52" s="184"/>
      <c r="J52" s="184"/>
    </row>
    <row r="53" spans="1:10" s="35" customFormat="1" ht="32.25" customHeight="1">
      <c r="A53" s="75"/>
      <c r="B53" s="53" t="s">
        <v>198</v>
      </c>
      <c r="C53" s="184" t="s">
        <v>221</v>
      </c>
      <c r="D53" s="184"/>
      <c r="E53" s="184"/>
      <c r="F53" s="184"/>
      <c r="G53" s="184"/>
      <c r="H53" s="184"/>
      <c r="I53" s="184"/>
      <c r="J53" s="184"/>
    </row>
    <row r="54" spans="1:10" s="35" customFormat="1" ht="46.5" customHeight="1">
      <c r="A54" s="75"/>
      <c r="B54" s="184" t="s">
        <v>222</v>
      </c>
      <c r="C54" s="184"/>
      <c r="D54" s="184"/>
      <c r="E54" s="184"/>
      <c r="F54" s="184"/>
      <c r="G54" s="184"/>
      <c r="H54" s="184"/>
      <c r="I54" s="184"/>
      <c r="J54" s="184"/>
    </row>
    <row r="55" spans="1:2" ht="12.75">
      <c r="A55" s="56">
        <v>9</v>
      </c>
      <c r="B55" s="57" t="s">
        <v>112</v>
      </c>
    </row>
    <row r="56" spans="1:10" ht="28.5" customHeight="1">
      <c r="A56" s="56"/>
      <c r="B56" s="183" t="s">
        <v>128</v>
      </c>
      <c r="C56" s="183"/>
      <c r="D56" s="183"/>
      <c r="E56" s="183"/>
      <c r="F56" s="183"/>
      <c r="G56" s="183"/>
      <c r="H56" s="183"/>
      <c r="I56" s="183"/>
      <c r="J56" s="183"/>
    </row>
    <row r="57" spans="1:10" ht="12.75">
      <c r="A57" s="56"/>
      <c r="B57" s="51"/>
      <c r="C57" s="51"/>
      <c r="D57" s="51"/>
      <c r="E57" s="51"/>
      <c r="F57" s="51"/>
      <c r="G57" s="51"/>
      <c r="H57" s="51"/>
      <c r="I57" s="51"/>
      <c r="J57" s="51"/>
    </row>
    <row r="58" spans="1:2" ht="12.75">
      <c r="A58" s="56">
        <v>10</v>
      </c>
      <c r="B58" s="57" t="s">
        <v>113</v>
      </c>
    </row>
    <row r="59" spans="1:2" ht="12.75">
      <c r="A59" s="56"/>
      <c r="B59" s="55" t="s">
        <v>190</v>
      </c>
    </row>
    <row r="60" spans="1:7" ht="12.75">
      <c r="A60" s="56"/>
      <c r="G60" s="60" t="s">
        <v>108</v>
      </c>
    </row>
    <row r="61" spans="1:2" ht="12.75">
      <c r="A61" s="56"/>
      <c r="B61" s="77" t="s">
        <v>114</v>
      </c>
    </row>
    <row r="62" spans="1:11" ht="13.5" thickBot="1">
      <c r="A62" s="56"/>
      <c r="B62" s="55" t="s">
        <v>44</v>
      </c>
      <c r="G62" s="78">
        <v>96037</v>
      </c>
      <c r="K62" s="79">
        <f>G62-'B.Sheet'!E45</f>
        <v>0</v>
      </c>
    </row>
    <row r="63" spans="1:7" ht="13.5" thickTop="1">
      <c r="A63" s="56"/>
      <c r="B63" s="57"/>
      <c r="G63" s="67"/>
    </row>
    <row r="64" spans="1:7" ht="12.75">
      <c r="A64" s="56"/>
      <c r="B64" s="77" t="s">
        <v>115</v>
      </c>
      <c r="G64" s="67"/>
    </row>
    <row r="65" spans="1:7" ht="12.75">
      <c r="A65" s="56"/>
      <c r="B65" s="55" t="s">
        <v>43</v>
      </c>
      <c r="G65" s="67">
        <v>350000</v>
      </c>
    </row>
    <row r="66" spans="1:7" ht="12.75">
      <c r="A66" s="56"/>
      <c r="B66" s="55" t="s">
        <v>44</v>
      </c>
      <c r="G66" s="80">
        <f>49500</f>
        <v>49500</v>
      </c>
    </row>
    <row r="67" spans="1:11" ht="13.5" thickBot="1">
      <c r="A67" s="56"/>
      <c r="B67" s="55" t="s">
        <v>161</v>
      </c>
      <c r="G67" s="78">
        <f>SUM(G65:G66)</f>
        <v>399500</v>
      </c>
      <c r="K67" s="79">
        <f>G67-'B.Sheet'!E29</f>
        <v>0</v>
      </c>
    </row>
    <row r="68" spans="1:7" ht="13.5" thickTop="1">
      <c r="A68" s="56"/>
      <c r="B68" s="57"/>
      <c r="G68" s="67"/>
    </row>
    <row r="69" spans="1:10" ht="12.75">
      <c r="A69" s="56">
        <v>11</v>
      </c>
      <c r="B69" s="57" t="s">
        <v>116</v>
      </c>
      <c r="J69" s="51"/>
    </row>
    <row r="70" spans="1:10" ht="12.75">
      <c r="A70" s="56"/>
      <c r="B70" s="55" t="s">
        <v>143</v>
      </c>
      <c r="C70" s="59"/>
      <c r="D70" s="59"/>
      <c r="E70" s="59"/>
      <c r="F70" s="59"/>
      <c r="G70" s="81"/>
      <c r="H70" s="82"/>
      <c r="I70" s="81"/>
      <c r="J70" s="51"/>
    </row>
    <row r="71" spans="1:10" ht="12.75">
      <c r="A71" s="56"/>
      <c r="B71" s="51"/>
      <c r="C71" s="51"/>
      <c r="D71" s="51"/>
      <c r="E71" s="51"/>
      <c r="F71" s="51"/>
      <c r="G71" s="51"/>
      <c r="H71" s="51"/>
      <c r="I71" s="51"/>
      <c r="J71" s="51"/>
    </row>
    <row r="72" spans="1:2" ht="12.75">
      <c r="A72" s="56">
        <v>12</v>
      </c>
      <c r="B72" s="57" t="s">
        <v>117</v>
      </c>
    </row>
    <row r="73" spans="1:2" ht="12.75" customHeight="1">
      <c r="A73" s="56"/>
      <c r="B73" s="55" t="s">
        <v>157</v>
      </c>
    </row>
    <row r="74" ht="12.75">
      <c r="A74" s="56"/>
    </row>
    <row r="75" spans="1:2" ht="12.75">
      <c r="A75" s="56">
        <v>13</v>
      </c>
      <c r="B75" s="57" t="s">
        <v>118</v>
      </c>
    </row>
    <row r="76" spans="1:2" ht="12.75">
      <c r="A76" s="56"/>
      <c r="B76" s="55" t="s">
        <v>127</v>
      </c>
    </row>
    <row r="77" ht="12.75">
      <c r="A77" s="56"/>
    </row>
    <row r="78" spans="1:2" ht="12.75">
      <c r="A78" s="56">
        <v>14</v>
      </c>
      <c r="B78" s="57" t="s">
        <v>119</v>
      </c>
    </row>
    <row r="79" spans="1:2" ht="12.75">
      <c r="A79" s="56"/>
      <c r="B79" s="55" t="s">
        <v>120</v>
      </c>
    </row>
    <row r="80" ht="12.75">
      <c r="A80" s="56"/>
    </row>
    <row r="81" spans="1:10" s="35" customFormat="1" ht="12.75">
      <c r="A81" s="75">
        <v>15</v>
      </c>
      <c r="B81" s="57" t="s">
        <v>121</v>
      </c>
      <c r="C81" s="55"/>
      <c r="D81" s="55"/>
      <c r="E81" s="55"/>
      <c r="F81" s="55"/>
      <c r="G81" s="55"/>
      <c r="H81" s="55"/>
      <c r="I81" s="55"/>
      <c r="J81" s="55"/>
    </row>
    <row r="82" spans="1:9" ht="25.5">
      <c r="A82" s="56"/>
      <c r="G82" s="61" t="s">
        <v>152</v>
      </c>
      <c r="I82" s="61" t="s">
        <v>151</v>
      </c>
    </row>
    <row r="83" spans="1:9" ht="12.75">
      <c r="A83" s="56"/>
      <c r="G83" s="60" t="s">
        <v>10</v>
      </c>
      <c r="H83" s="60"/>
      <c r="I83" s="60" t="s">
        <v>10</v>
      </c>
    </row>
    <row r="84" spans="1:9" ht="12.75">
      <c r="A84" s="56"/>
      <c r="G84" s="60"/>
      <c r="H84" s="60"/>
      <c r="I84" s="60"/>
    </row>
    <row r="85" spans="1:9" ht="13.5" thickBot="1">
      <c r="A85" s="56"/>
      <c r="B85" s="83" t="s">
        <v>170</v>
      </c>
      <c r="G85" s="84">
        <f>'Income stmt'!D11</f>
        <v>164730</v>
      </c>
      <c r="H85" s="85"/>
      <c r="I85" s="84">
        <v>155592</v>
      </c>
    </row>
    <row r="86" spans="1:9" ht="18" customHeight="1" thickBot="1" thickTop="1">
      <c r="A86" s="56"/>
      <c r="B86" s="55" t="s">
        <v>0</v>
      </c>
      <c r="G86" s="86">
        <f>'Income stmt'!D21</f>
        <v>10628</v>
      </c>
      <c r="H86" s="83"/>
      <c r="I86" s="86">
        <v>3184</v>
      </c>
    </row>
    <row r="87" spans="1:7" ht="13.5" thickTop="1">
      <c r="A87" s="56"/>
      <c r="E87" s="87"/>
      <c r="F87" s="85"/>
      <c r="G87" s="87"/>
    </row>
    <row r="88" spans="1:7" ht="12.75">
      <c r="A88" s="75">
        <v>15</v>
      </c>
      <c r="B88" s="57" t="s">
        <v>201</v>
      </c>
      <c r="E88" s="87"/>
      <c r="F88" s="85"/>
      <c r="G88" s="87"/>
    </row>
    <row r="89" spans="1:10" ht="59.25" customHeight="1">
      <c r="A89" s="56"/>
      <c r="B89" s="183" t="s">
        <v>223</v>
      </c>
      <c r="C89" s="183"/>
      <c r="D89" s="183"/>
      <c r="E89" s="183"/>
      <c r="F89" s="183"/>
      <c r="G89" s="183"/>
      <c r="H89" s="183"/>
      <c r="I89" s="183"/>
      <c r="J89" s="183"/>
    </row>
    <row r="90" spans="1:10" s="35" customFormat="1" ht="12.75">
      <c r="A90" s="75">
        <v>16</v>
      </c>
      <c r="B90" s="57" t="s">
        <v>122</v>
      </c>
      <c r="C90" s="55"/>
      <c r="D90" s="55"/>
      <c r="E90" s="55"/>
      <c r="F90" s="55"/>
      <c r="G90" s="55"/>
      <c r="H90" s="55"/>
      <c r="I90" s="55"/>
      <c r="J90" s="55"/>
    </row>
    <row r="91" spans="1:10" ht="72" customHeight="1">
      <c r="A91" s="56"/>
      <c r="B91" s="183" t="s">
        <v>213</v>
      </c>
      <c r="C91" s="183"/>
      <c r="D91" s="183"/>
      <c r="E91" s="183"/>
      <c r="F91" s="183"/>
      <c r="G91" s="183"/>
      <c r="H91" s="183"/>
      <c r="I91" s="183"/>
      <c r="J91" s="183"/>
    </row>
    <row r="92" spans="1:10" ht="12" customHeight="1">
      <c r="A92" s="56">
        <v>17</v>
      </c>
      <c r="B92" s="57" t="s">
        <v>199</v>
      </c>
      <c r="C92" s="49"/>
      <c r="D92" s="49"/>
      <c r="E92" s="49"/>
      <c r="F92" s="49"/>
      <c r="G92" s="49"/>
      <c r="H92" s="49"/>
      <c r="I92" s="49"/>
      <c r="J92" s="49"/>
    </row>
    <row r="93" spans="1:10" ht="36" customHeight="1">
      <c r="A93" s="56"/>
      <c r="B93" s="183" t="s">
        <v>200</v>
      </c>
      <c r="C93" s="183"/>
      <c r="D93" s="183"/>
      <c r="E93" s="183"/>
      <c r="F93" s="183"/>
      <c r="G93" s="183"/>
      <c r="H93" s="183"/>
      <c r="I93" s="183"/>
      <c r="J93" s="183"/>
    </row>
    <row r="94" spans="1:10" ht="12" customHeight="1">
      <c r="A94" s="56">
        <v>18</v>
      </c>
      <c r="B94" s="57" t="s">
        <v>158</v>
      </c>
      <c r="C94" s="88"/>
      <c r="D94" s="88"/>
      <c r="E94" s="88"/>
      <c r="F94" s="88"/>
      <c r="G94" s="88"/>
      <c r="H94" s="88"/>
      <c r="I94" s="88"/>
      <c r="J94" s="88"/>
    </row>
    <row r="95" spans="1:10" ht="47.25" customHeight="1">
      <c r="A95" s="56"/>
      <c r="B95" s="184" t="s">
        <v>224</v>
      </c>
      <c r="C95" s="184"/>
      <c r="D95" s="184"/>
      <c r="E95" s="184"/>
      <c r="F95" s="184"/>
      <c r="G95" s="184"/>
      <c r="H95" s="184"/>
      <c r="I95" s="184"/>
      <c r="J95" s="184"/>
    </row>
    <row r="96" spans="1:10" s="35" customFormat="1" ht="12.75">
      <c r="A96" s="75">
        <v>19</v>
      </c>
      <c r="B96" s="57" t="s">
        <v>214</v>
      </c>
      <c r="C96" s="55"/>
      <c r="D96" s="55"/>
      <c r="E96" s="55"/>
      <c r="F96" s="55"/>
      <c r="G96" s="55"/>
      <c r="H96" s="55"/>
      <c r="I96" s="55"/>
      <c r="J96" s="55"/>
    </row>
    <row r="97" spans="1:10" ht="75" customHeight="1">
      <c r="A97" s="56"/>
      <c r="B97" s="183" t="s">
        <v>215</v>
      </c>
      <c r="C97" s="183"/>
      <c r="D97" s="183"/>
      <c r="E97" s="183"/>
      <c r="F97" s="183"/>
      <c r="G97" s="183"/>
      <c r="H97" s="183"/>
      <c r="I97" s="183"/>
      <c r="J97" s="183"/>
    </row>
    <row r="98" spans="1:2" ht="12.75">
      <c r="A98" s="56">
        <v>20</v>
      </c>
      <c r="B98" s="57" t="s">
        <v>123</v>
      </c>
    </row>
    <row r="99" spans="1:2" ht="12.75">
      <c r="A99" s="56"/>
      <c r="B99" s="55" t="s">
        <v>160</v>
      </c>
    </row>
    <row r="100" ht="12.75">
      <c r="A100" s="56"/>
    </row>
    <row r="101" spans="1:2" ht="12.75">
      <c r="A101" s="56">
        <v>21</v>
      </c>
      <c r="B101" s="57" t="s">
        <v>124</v>
      </c>
    </row>
    <row r="102" spans="1:2" ht="12.75">
      <c r="A102" s="56"/>
      <c r="B102" s="55" t="s">
        <v>129</v>
      </c>
    </row>
    <row r="103" ht="12.75">
      <c r="A103" s="56"/>
    </row>
    <row r="104" spans="1:9" ht="12.75">
      <c r="A104" s="43">
        <v>22</v>
      </c>
      <c r="B104" s="54" t="s">
        <v>216</v>
      </c>
      <c r="C104" s="178"/>
      <c r="D104" s="178"/>
      <c r="E104" s="178"/>
      <c r="F104" s="178"/>
      <c r="G104" s="178"/>
      <c r="H104" s="178"/>
      <c r="I104" s="178"/>
    </row>
    <row r="105" spans="2:10" ht="69" customHeight="1">
      <c r="B105" s="185" t="s">
        <v>220</v>
      </c>
      <c r="C105" s="185"/>
      <c r="D105" s="185"/>
      <c r="E105" s="185"/>
      <c r="F105" s="185"/>
      <c r="G105" s="185"/>
      <c r="H105" s="185"/>
      <c r="I105" s="185"/>
      <c r="J105" s="185"/>
    </row>
    <row r="106" spans="1:2" ht="18.75" customHeight="1">
      <c r="A106" s="55" t="s">
        <v>217</v>
      </c>
      <c r="B106" s="44"/>
    </row>
    <row r="109" spans="1:9" ht="12.75">
      <c r="A109" s="36"/>
      <c r="B109" s="36"/>
      <c r="C109" s="36"/>
      <c r="D109" s="36"/>
      <c r="E109" s="36"/>
      <c r="F109" s="36"/>
      <c r="G109" s="36"/>
      <c r="H109" s="36"/>
      <c r="I109" s="36"/>
    </row>
    <row r="110" spans="1:9" ht="12.75">
      <c r="A110" s="36"/>
      <c r="B110" s="36"/>
      <c r="C110" s="36"/>
      <c r="D110" s="36"/>
      <c r="E110" s="36"/>
      <c r="F110" s="36"/>
      <c r="G110" s="36"/>
      <c r="H110" s="36"/>
      <c r="I110" s="36"/>
    </row>
    <row r="113" spans="2:10" ht="12.75">
      <c r="B113" s="44"/>
      <c r="C113" s="44"/>
      <c r="D113" s="44"/>
      <c r="E113" s="44"/>
      <c r="F113" s="44"/>
      <c r="G113" s="44"/>
      <c r="H113" s="44"/>
      <c r="I113" s="44"/>
      <c r="J113" s="44"/>
    </row>
    <row r="114" spans="2:10" ht="12.75">
      <c r="B114" s="44"/>
      <c r="C114" s="44"/>
      <c r="D114" s="44"/>
      <c r="E114" s="44"/>
      <c r="F114" s="44"/>
      <c r="G114" s="44"/>
      <c r="H114" s="44"/>
      <c r="I114" s="44"/>
      <c r="J114" s="44"/>
    </row>
  </sheetData>
  <mergeCells count="19">
    <mergeCell ref="B105:J105"/>
    <mergeCell ref="B8:J8"/>
    <mergeCell ref="B56:J56"/>
    <mergeCell ref="B44:J44"/>
    <mergeCell ref="B26:J27"/>
    <mergeCell ref="B31:J31"/>
    <mergeCell ref="B54:J54"/>
    <mergeCell ref="B28:J28"/>
    <mergeCell ref="C34:J34"/>
    <mergeCell ref="B47:J47"/>
    <mergeCell ref="B97:J97"/>
    <mergeCell ref="B95:J95"/>
    <mergeCell ref="B91:J91"/>
    <mergeCell ref="C50:J50"/>
    <mergeCell ref="C51:J51"/>
    <mergeCell ref="C52:J52"/>
    <mergeCell ref="B93:J93"/>
    <mergeCell ref="B89:J89"/>
    <mergeCell ref="C53:J53"/>
  </mergeCells>
  <conditionalFormatting sqref="K62 K67">
    <cfRule type="cellIs" priority="1" dxfId="1" operator="notEqual" stopIfTrue="1">
      <formula>0</formula>
    </cfRule>
  </conditionalFormatting>
  <hyperlinks>
    <hyperlink ref="K1" location="'Income stmt'!A1" display="'Income stmt'!A1"/>
    <hyperlink ref="K2" location="B.Sheet!A1" display="B.Sheet!A1"/>
  </hyperlinks>
  <printOptions horizontalCentered="1"/>
  <pageMargins left="0.53" right="0.32" top="0.5" bottom="0.2" header="0.25" footer="0.1"/>
  <pageSetup blackAndWhite="1" firstPageNumber="3" useFirstPageNumber="1" fitToHeight="3" fitToWidth="3" horizontalDpi="600" verticalDpi="600" orientation="portrait" paperSize="9" r:id="rId1"/>
  <headerFooter alignWithMargins="0">
    <oddFooter>&amp;C&amp;"Times New Roman,Regular"&amp;P</oddFooter>
  </headerFooter>
  <rowBreaks count="2" manualBreakCount="2">
    <brk id="47" max="9" man="1"/>
    <brk id="86" max="9" man="1"/>
  </rowBreaks>
</worksheet>
</file>

<file path=xl/worksheets/sheet4.xml><?xml version="1.0" encoding="utf-8"?>
<worksheet xmlns="http://schemas.openxmlformats.org/spreadsheetml/2006/main" xmlns:r="http://schemas.openxmlformats.org/officeDocument/2006/relationships">
  <sheetPr codeName="Sheet8"/>
  <dimension ref="A1:F100"/>
  <sheetViews>
    <sheetView workbookViewId="0" topLeftCell="A1">
      <selection activeCell="B14" sqref="B14"/>
    </sheetView>
  </sheetViews>
  <sheetFormatPr defaultColWidth="9.140625" defaultRowHeight="12.75"/>
  <cols>
    <col min="1" max="1" width="19.7109375" style="0" customWidth="1"/>
    <col min="3" max="3" width="0.85546875" style="0" customWidth="1"/>
    <col min="5" max="5" width="0.5625" style="0" customWidth="1"/>
  </cols>
  <sheetData>
    <row r="1" spans="1:5" ht="12.75">
      <c r="A1" s="2" t="s">
        <v>8</v>
      </c>
      <c r="B1" s="3"/>
      <c r="C1" s="3"/>
      <c r="D1" s="3"/>
      <c r="E1" s="3"/>
    </row>
    <row r="2" spans="1:5" ht="12.75">
      <c r="A2" s="2" t="s">
        <v>9</v>
      </c>
      <c r="B2" s="3"/>
      <c r="C2" s="3"/>
      <c r="D2" s="3"/>
      <c r="E2" s="3"/>
    </row>
    <row r="3" spans="1:5" ht="12.75">
      <c r="A3" s="4"/>
      <c r="B3" s="3"/>
      <c r="C3" s="3"/>
      <c r="D3" s="3"/>
      <c r="E3" s="3"/>
    </row>
    <row r="4" spans="1:5" ht="12.75">
      <c r="A4" s="5"/>
      <c r="B4" s="6" t="s">
        <v>59</v>
      </c>
      <c r="C4" s="7"/>
      <c r="D4" s="6" t="s">
        <v>60</v>
      </c>
      <c r="E4" s="6"/>
    </row>
    <row r="5" spans="1:5" ht="12.75">
      <c r="A5" s="5"/>
      <c r="B5" s="8" t="s">
        <v>10</v>
      </c>
      <c r="C5" s="9"/>
      <c r="D5" s="8" t="s">
        <v>10</v>
      </c>
      <c r="E5" s="8"/>
    </row>
    <row r="6" spans="1:5" ht="12.75">
      <c r="A6" s="10"/>
      <c r="B6" s="3"/>
      <c r="C6" s="3"/>
      <c r="D6" s="3"/>
      <c r="E6" s="3"/>
    </row>
    <row r="7" spans="1:5" ht="12.75">
      <c r="A7" s="11" t="s">
        <v>11</v>
      </c>
      <c r="B7" s="12" t="e">
        <f>ROUND(#REF!,0)</f>
        <v>#REF!</v>
      </c>
      <c r="C7" s="3"/>
      <c r="D7" s="12">
        <v>1511882</v>
      </c>
      <c r="E7" s="12"/>
    </row>
    <row r="8" spans="1:5" ht="12.75">
      <c r="A8" s="10" t="s">
        <v>37</v>
      </c>
      <c r="B8" s="3"/>
      <c r="C8" s="3"/>
      <c r="D8" s="12"/>
      <c r="E8" s="12"/>
    </row>
    <row r="9" spans="1:5" ht="12.75">
      <c r="A9" s="11" t="s">
        <v>12</v>
      </c>
      <c r="B9" s="12" t="e">
        <f>#REF!</f>
        <v>#REF!</v>
      </c>
      <c r="C9" s="3"/>
      <c r="D9" s="12"/>
      <c r="E9" s="12"/>
    </row>
    <row r="10" spans="1:5" ht="12.75">
      <c r="A10" s="11"/>
      <c r="B10" s="3"/>
      <c r="C10" s="3"/>
      <c r="D10" s="12"/>
      <c r="E10" s="12"/>
    </row>
    <row r="11" spans="1:5" ht="12.75">
      <c r="A11" s="11" t="s">
        <v>13</v>
      </c>
      <c r="B11" s="12" t="e">
        <f>ROUND(#REF!,0)</f>
        <v>#REF!</v>
      </c>
      <c r="C11" s="3"/>
      <c r="D11" s="12">
        <v>26519</v>
      </c>
      <c r="E11" s="12"/>
    </row>
    <row r="12" spans="1:5" ht="12.75">
      <c r="A12" s="13"/>
      <c r="B12" s="3"/>
      <c r="C12" s="3"/>
      <c r="D12" s="12"/>
      <c r="E12" s="12"/>
    </row>
    <row r="13" spans="1:5" ht="12.75">
      <c r="A13" s="11" t="s">
        <v>14</v>
      </c>
      <c r="B13" s="12" t="e">
        <f>ROUND(#REF!,0)</f>
        <v>#REF!</v>
      </c>
      <c r="C13" s="3"/>
      <c r="D13" s="12">
        <v>11959</v>
      </c>
      <c r="E13" s="12"/>
    </row>
    <row r="14" spans="1:5" ht="12.75">
      <c r="A14" s="11"/>
      <c r="B14" s="3"/>
      <c r="C14" s="3"/>
      <c r="D14" s="12"/>
      <c r="E14" s="12"/>
    </row>
    <row r="15" spans="1:5" ht="12.75">
      <c r="A15" s="11" t="s">
        <v>15</v>
      </c>
      <c r="B15" s="12" t="e">
        <f>#REF!</f>
        <v>#REF!</v>
      </c>
      <c r="C15" s="3"/>
      <c r="D15" s="12"/>
      <c r="E15" s="12"/>
    </row>
    <row r="16" spans="1:5" ht="12.75">
      <c r="A16" s="10"/>
      <c r="B16" s="3"/>
      <c r="C16" s="3"/>
      <c r="D16" s="12"/>
      <c r="E16" s="12"/>
    </row>
    <row r="17" spans="1:5" ht="12.75">
      <c r="A17" s="4" t="s">
        <v>16</v>
      </c>
      <c r="B17" s="12" t="e">
        <f>ROUND(#REF!,0)-1588-2985-167</f>
        <v>#REF!</v>
      </c>
      <c r="C17" s="3"/>
      <c r="D17" s="12">
        <v>281</v>
      </c>
      <c r="E17" s="12"/>
    </row>
    <row r="18" spans="1:5" ht="12.75">
      <c r="A18" s="10"/>
      <c r="B18" s="3"/>
      <c r="C18" s="3"/>
      <c r="D18" s="12"/>
      <c r="E18" s="12"/>
    </row>
    <row r="19" spans="1:5" ht="12.75">
      <c r="A19" s="2" t="s">
        <v>17</v>
      </c>
      <c r="B19" s="14"/>
      <c r="C19" s="3"/>
      <c r="D19" s="14"/>
      <c r="E19" s="15"/>
    </row>
    <row r="20" spans="1:5" ht="12.75">
      <c r="A20" s="3" t="s">
        <v>18</v>
      </c>
      <c r="B20" s="16" t="e">
        <f>ROUND(#REF!,0)</f>
        <v>#REF!</v>
      </c>
      <c r="C20" s="3"/>
      <c r="D20" s="16">
        <v>132819</v>
      </c>
      <c r="E20" s="17"/>
    </row>
    <row r="21" spans="1:5" ht="12.75">
      <c r="A21" s="3" t="s">
        <v>19</v>
      </c>
      <c r="B21" s="16" t="e">
        <f>ROUND(#REF!,0)</f>
        <v>#REF!</v>
      </c>
      <c r="C21" s="3"/>
      <c r="D21" s="16">
        <v>79326</v>
      </c>
      <c r="E21" s="17"/>
    </row>
    <row r="22" spans="1:5" ht="12.75">
      <c r="A22" s="3" t="s">
        <v>20</v>
      </c>
      <c r="B22" s="16" t="e">
        <f>ROUND(#REF!,0)+2985</f>
        <v>#REF!</v>
      </c>
      <c r="C22" s="3"/>
      <c r="D22" s="16">
        <v>42294</v>
      </c>
      <c r="E22" s="17"/>
    </row>
    <row r="23" spans="1:5" ht="12.75">
      <c r="A23" s="3" t="s">
        <v>21</v>
      </c>
      <c r="B23" s="16" t="e">
        <f>ROUND(#REF!,0)</f>
        <v>#REF!</v>
      </c>
      <c r="C23" s="3"/>
      <c r="D23" s="16"/>
      <c r="E23" s="17"/>
    </row>
    <row r="24" spans="1:5" ht="12.75">
      <c r="A24" s="3" t="s">
        <v>22</v>
      </c>
      <c r="B24" s="16" t="e">
        <f>ROUND(#REF!,0)</f>
        <v>#REF!</v>
      </c>
      <c r="C24" s="3"/>
      <c r="D24" s="16"/>
      <c r="E24" s="17"/>
    </row>
    <row r="25" spans="1:5" ht="12.75">
      <c r="A25" s="3" t="s">
        <v>61</v>
      </c>
      <c r="B25" s="16" t="e">
        <f>ROUND(#REF!,0)</f>
        <v>#REF!</v>
      </c>
      <c r="C25" s="3"/>
      <c r="D25" s="16">
        <v>0</v>
      </c>
      <c r="E25" s="17"/>
    </row>
    <row r="26" spans="1:5" ht="12.75">
      <c r="A26" s="3" t="s">
        <v>23</v>
      </c>
      <c r="B26" s="16" t="e">
        <f>ROUND(#REF!,0)</f>
        <v>#REF!</v>
      </c>
      <c r="C26" s="3"/>
      <c r="D26" s="16">
        <v>1087</v>
      </c>
      <c r="E26" s="17"/>
    </row>
    <row r="27" spans="1:5" ht="12.75">
      <c r="A27" s="3" t="s">
        <v>24</v>
      </c>
      <c r="B27" s="18" t="e">
        <f>ROUND(#REF!,0)</f>
        <v>#REF!</v>
      </c>
      <c r="C27" s="3"/>
      <c r="D27" s="18">
        <v>6973</v>
      </c>
      <c r="E27" s="17"/>
    </row>
    <row r="28" spans="1:5" ht="12.75">
      <c r="A28" s="19"/>
      <c r="B28" s="20"/>
      <c r="C28" s="3"/>
      <c r="D28" s="20"/>
      <c r="E28" s="15"/>
    </row>
    <row r="29" spans="1:5" ht="12.75">
      <c r="A29" s="3"/>
      <c r="B29" s="21" t="e">
        <f>SUM(B20:B27)</f>
        <v>#REF!</v>
      </c>
      <c r="C29" s="3"/>
      <c r="D29" s="21">
        <f>SUM(D20:D27)</f>
        <v>262499</v>
      </c>
      <c r="E29" s="22"/>
    </row>
    <row r="30" spans="1:5" ht="12.75">
      <c r="A30" s="3"/>
      <c r="B30" s="3"/>
      <c r="C30" s="3"/>
      <c r="D30" s="12"/>
      <c r="E30" s="12"/>
    </row>
    <row r="31" spans="1:5" ht="12.75">
      <c r="A31" s="2" t="s">
        <v>25</v>
      </c>
      <c r="B31" s="14"/>
      <c r="C31" s="3"/>
      <c r="D31" s="14"/>
      <c r="E31" s="15"/>
    </row>
    <row r="32" spans="1:5" ht="12.75">
      <c r="A32" s="3" t="s">
        <v>26</v>
      </c>
      <c r="B32" s="16" t="e">
        <f>ROUND(#REF!,0)</f>
        <v>#REF!</v>
      </c>
      <c r="C32" s="3"/>
      <c r="D32" s="16">
        <v>77375</v>
      </c>
      <c r="E32" s="17"/>
    </row>
    <row r="33" spans="1:5" ht="12.75">
      <c r="A33" s="3" t="s">
        <v>27</v>
      </c>
      <c r="B33" s="16" t="e">
        <f>ROUND(#REF!,0)+60000-167</f>
        <v>#REF!</v>
      </c>
      <c r="C33" s="3"/>
      <c r="D33" s="16">
        <v>412624</v>
      </c>
      <c r="E33" s="17"/>
    </row>
    <row r="34" spans="1:5" ht="12.75">
      <c r="A34" s="3" t="s">
        <v>28</v>
      </c>
      <c r="B34" s="16" t="e">
        <f>ROUND(#REF!,0)</f>
        <v>#REF!</v>
      </c>
      <c r="C34" s="3"/>
      <c r="D34" s="16">
        <v>11142</v>
      </c>
      <c r="E34" s="17"/>
    </row>
    <row r="35" spans="1:5" ht="12.75">
      <c r="A35" s="3" t="s">
        <v>29</v>
      </c>
      <c r="B35" s="16" t="e">
        <f>ROUND(#REF!,0)+103+6</f>
        <v>#REF!</v>
      </c>
      <c r="C35" s="3"/>
      <c r="D35" s="16">
        <v>69634</v>
      </c>
      <c r="E35" s="17"/>
    </row>
    <row r="36" spans="1:5" ht="12.75">
      <c r="A36" s="3" t="s">
        <v>30</v>
      </c>
      <c r="B36" s="16" t="e">
        <f>ROUND(#REF!,0)</f>
        <v>#REF!</v>
      </c>
      <c r="C36" s="3"/>
      <c r="D36" s="16"/>
      <c r="E36" s="17"/>
    </row>
    <row r="37" spans="1:5" ht="12.75">
      <c r="A37" s="3" t="s">
        <v>31</v>
      </c>
      <c r="B37" s="16" t="e">
        <f>ROUND(#REF!,0)</f>
        <v>#REF!</v>
      </c>
      <c r="C37" s="3"/>
      <c r="D37" s="16"/>
      <c r="E37" s="17"/>
    </row>
    <row r="38" spans="1:5" ht="12.75">
      <c r="A38" s="3" t="s">
        <v>62</v>
      </c>
      <c r="B38" s="16">
        <f>256143+1686</f>
        <v>257829</v>
      </c>
      <c r="C38" s="3"/>
      <c r="D38" s="16">
        <v>0</v>
      </c>
      <c r="E38" s="17"/>
    </row>
    <row r="39" spans="1:5" ht="12.75">
      <c r="A39" s="3" t="s">
        <v>63</v>
      </c>
      <c r="B39" s="16" t="e">
        <f>ROUND(#REF!,0)-256143+1-1686</f>
        <v>#REF!</v>
      </c>
      <c r="C39" s="3"/>
      <c r="D39" s="16">
        <v>0</v>
      </c>
      <c r="E39" s="17"/>
    </row>
    <row r="40" spans="1:5" ht="12.75">
      <c r="A40" s="3" t="s">
        <v>32</v>
      </c>
      <c r="B40" s="18" t="e">
        <f>ROUND(#REF!,0)</f>
        <v>#REF!</v>
      </c>
      <c r="C40" s="3"/>
      <c r="D40" s="18">
        <v>3485</v>
      </c>
      <c r="E40" s="17"/>
    </row>
    <row r="41" spans="1:5" ht="12.75">
      <c r="A41" s="3"/>
      <c r="B41" s="16"/>
      <c r="C41" s="3"/>
      <c r="D41" s="16"/>
      <c r="E41" s="17"/>
    </row>
    <row r="42" spans="1:5" ht="12.75">
      <c r="A42" s="3"/>
      <c r="B42" s="21" t="e">
        <f>SUM(B32:B40)</f>
        <v>#REF!</v>
      </c>
      <c r="C42" s="3"/>
      <c r="D42" s="21">
        <f>SUM(D32:D40)</f>
        <v>574260</v>
      </c>
      <c r="E42" s="22"/>
    </row>
    <row r="43" spans="1:5" ht="12.75">
      <c r="A43" s="3"/>
      <c r="B43" s="3"/>
      <c r="C43" s="3"/>
      <c r="D43" s="3"/>
      <c r="E43" s="3"/>
    </row>
    <row r="44" spans="1:5" ht="12.75">
      <c r="A44" s="2" t="s">
        <v>33</v>
      </c>
      <c r="B44" s="23" t="e">
        <f>B29-B42</f>
        <v>#REF!</v>
      </c>
      <c r="C44" s="3"/>
      <c r="D44" s="23">
        <f>D29-D42</f>
        <v>-311761</v>
      </c>
      <c r="E44" s="22"/>
    </row>
    <row r="45" spans="1:5" ht="12.75">
      <c r="A45" s="3"/>
      <c r="B45" s="3"/>
      <c r="C45" s="3"/>
      <c r="D45" s="3"/>
      <c r="E45" s="3"/>
    </row>
    <row r="46" spans="1:5" ht="13.5" thickBot="1">
      <c r="A46" s="3"/>
      <c r="B46" s="24" t="e">
        <f>B44+SUM(B7:B17)</f>
        <v>#REF!</v>
      </c>
      <c r="C46" s="3"/>
      <c r="D46" s="24">
        <f>D44+SUM(D7:D17)</f>
        <v>1238880</v>
      </c>
      <c r="E46" s="22"/>
    </row>
    <row r="47" spans="1:5" ht="13.5" thickTop="1">
      <c r="A47" s="3"/>
      <c r="B47" s="3"/>
      <c r="C47" s="3"/>
      <c r="D47" s="12"/>
      <c r="E47" s="12"/>
    </row>
    <row r="48" spans="1:5" ht="12.75">
      <c r="A48" s="3" t="s">
        <v>34</v>
      </c>
      <c r="B48" s="3"/>
      <c r="C48" s="3"/>
      <c r="D48" s="12"/>
      <c r="E48" s="12"/>
    </row>
    <row r="49" spans="1:5" ht="12.75">
      <c r="A49" s="3"/>
      <c r="B49" s="3"/>
      <c r="C49" s="3"/>
      <c r="D49" s="12"/>
      <c r="E49" s="12"/>
    </row>
    <row r="50" spans="1:5" ht="12.75">
      <c r="A50" s="2" t="s">
        <v>35</v>
      </c>
      <c r="B50" s="12" t="e">
        <f>ROUND(#REF!,0)</f>
        <v>#REF!</v>
      </c>
      <c r="C50" s="3"/>
      <c r="D50" s="12">
        <v>415181</v>
      </c>
      <c r="E50" s="12"/>
    </row>
    <row r="51" spans="1:5" ht="12.75">
      <c r="A51" s="3"/>
      <c r="B51" s="3"/>
      <c r="C51" s="3"/>
      <c r="D51" s="12"/>
      <c r="E51" s="12"/>
    </row>
    <row r="52" spans="1:5" ht="12.75">
      <c r="A52" s="2" t="s">
        <v>36</v>
      </c>
      <c r="B52" s="12" t="e">
        <f>ROUND(#REF!,0)</f>
        <v>#REF!</v>
      </c>
      <c r="C52" s="3"/>
      <c r="D52" s="12">
        <v>303117</v>
      </c>
      <c r="E52" s="12"/>
    </row>
    <row r="53" spans="1:5" ht="12.75">
      <c r="A53" s="3"/>
      <c r="B53" s="3"/>
      <c r="C53" s="3"/>
      <c r="D53" s="12"/>
      <c r="E53" s="12"/>
    </row>
    <row r="54" spans="1:5" ht="12.75">
      <c r="A54" s="2" t="s">
        <v>38</v>
      </c>
      <c r="B54" s="12" t="e">
        <f>ROUND(#REF!,0)</f>
        <v>#REF!</v>
      </c>
      <c r="C54" s="3"/>
      <c r="D54" s="12">
        <v>61824</v>
      </c>
      <c r="E54" s="12"/>
    </row>
    <row r="55" spans="1:5" ht="12.75">
      <c r="A55" s="2"/>
      <c r="B55" s="3"/>
      <c r="C55" s="3"/>
      <c r="D55" s="12"/>
      <c r="E55" s="12"/>
    </row>
    <row r="56" spans="1:5" ht="12.75">
      <c r="A56" s="2" t="s">
        <v>39</v>
      </c>
      <c r="B56" s="12" t="e">
        <f>ROUND(#REF!,0)</f>
        <v>#REF!</v>
      </c>
      <c r="C56" s="3"/>
      <c r="D56" s="12">
        <v>82024</v>
      </c>
      <c r="E56" s="12"/>
    </row>
    <row r="57" spans="1:5" ht="12.75">
      <c r="A57" s="3"/>
      <c r="B57" s="3"/>
      <c r="C57" s="3"/>
      <c r="D57" s="12"/>
      <c r="E57" s="12"/>
    </row>
    <row r="58" spans="1:5" ht="12.75">
      <c r="A58" s="2" t="s">
        <v>40</v>
      </c>
      <c r="B58" s="25" t="e">
        <f>ROUND(#REF!,0)-6</f>
        <v>#REF!</v>
      </c>
      <c r="C58" s="3"/>
      <c r="D58" s="25">
        <v>-377332</v>
      </c>
      <c r="E58" s="17"/>
    </row>
    <row r="59" spans="1:5" ht="12.75">
      <c r="A59" s="3"/>
      <c r="B59" s="3"/>
      <c r="C59" s="3"/>
      <c r="D59" s="12"/>
      <c r="E59" s="12"/>
    </row>
    <row r="60" spans="1:5" ht="12.75">
      <c r="A60" s="3"/>
      <c r="B60" s="19" t="e">
        <f>SUM(B50:B58)</f>
        <v>#REF!</v>
      </c>
      <c r="C60" s="3"/>
      <c r="D60" s="19">
        <f>SUM(D50:D58)</f>
        <v>484814</v>
      </c>
      <c r="E60" s="19"/>
    </row>
    <row r="61" spans="1:5" ht="12.75">
      <c r="A61" s="2" t="s">
        <v>64</v>
      </c>
      <c r="B61" s="3"/>
      <c r="C61" s="3"/>
      <c r="D61" s="12"/>
      <c r="E61" s="12"/>
    </row>
    <row r="62" spans="1:5" ht="12.75">
      <c r="A62" s="3" t="s">
        <v>41</v>
      </c>
      <c r="B62" s="12" t="e">
        <f>#REF!</f>
        <v>#REF!</v>
      </c>
      <c r="C62" s="3"/>
      <c r="D62" s="12"/>
      <c r="E62" s="12"/>
    </row>
    <row r="63" spans="1:6" ht="12.75">
      <c r="A63" s="3" t="s">
        <v>42</v>
      </c>
      <c r="B63" s="12" t="e">
        <f>ROUND(#REF!,0)</f>
        <v>#REF!</v>
      </c>
      <c r="C63" s="3"/>
      <c r="D63" s="12">
        <v>92781</v>
      </c>
      <c r="E63" s="12"/>
      <c r="F63" s="1"/>
    </row>
    <row r="64" spans="1:5" ht="12.75">
      <c r="A64" s="3" t="s">
        <v>43</v>
      </c>
      <c r="B64" s="12" t="e">
        <f>ROUND(#REF!,0)</f>
        <v>#REF!</v>
      </c>
      <c r="C64" s="3"/>
      <c r="D64" s="12">
        <v>350000</v>
      </c>
      <c r="E64" s="12"/>
    </row>
    <row r="65" spans="1:5" ht="12.75">
      <c r="A65" s="3" t="s">
        <v>44</v>
      </c>
      <c r="B65" s="12" t="e">
        <f>ROUND(#REF!,0)-1588-60000</f>
        <v>#REF!</v>
      </c>
      <c r="C65" s="3"/>
      <c r="D65" s="12">
        <v>297850</v>
      </c>
      <c r="E65" s="12"/>
    </row>
    <row r="66" spans="1:5" ht="12.75">
      <c r="A66" s="3" t="s">
        <v>45</v>
      </c>
      <c r="B66" s="12" t="e">
        <f>ROUND(#REF!,0)</f>
        <v>#REF!</v>
      </c>
      <c r="C66" s="3"/>
      <c r="D66" s="12"/>
      <c r="E66" s="12"/>
    </row>
    <row r="67" spans="1:5" ht="12.75">
      <c r="A67" s="3" t="s">
        <v>46</v>
      </c>
      <c r="B67" s="12" t="e">
        <f>ROUND(#REF!,0)-103</f>
        <v>#REF!</v>
      </c>
      <c r="C67" s="3"/>
      <c r="D67" s="12">
        <v>5395</v>
      </c>
      <c r="E67" s="12"/>
    </row>
    <row r="68" spans="1:5" ht="12.75">
      <c r="A68" s="3" t="s">
        <v>47</v>
      </c>
      <c r="B68" s="25" t="e">
        <f>ROUND(#REF!,0)</f>
        <v>#REF!</v>
      </c>
      <c r="C68" s="3"/>
      <c r="D68" s="25">
        <v>8040</v>
      </c>
      <c r="E68" s="17"/>
    </row>
    <row r="69" spans="1:5" ht="12.75">
      <c r="A69" s="3"/>
      <c r="B69" s="3"/>
      <c r="C69" s="3"/>
      <c r="D69" s="3"/>
      <c r="E69" s="3"/>
    </row>
    <row r="70" spans="1:5" ht="13.5" thickBot="1">
      <c r="A70" s="3"/>
      <c r="B70" s="24" t="e">
        <f>SUM(B60:B68)</f>
        <v>#REF!</v>
      </c>
      <c r="C70" s="3"/>
      <c r="D70" s="24">
        <f>SUM(D60:D68)</f>
        <v>1238880</v>
      </c>
      <c r="E70" s="22"/>
    </row>
    <row r="71" spans="1:5" ht="13.5" thickTop="1">
      <c r="A71" s="3"/>
      <c r="B71" s="3"/>
      <c r="C71" s="3"/>
      <c r="D71" s="3"/>
      <c r="E71" s="3"/>
    </row>
    <row r="72" spans="1:5" ht="12.75">
      <c r="A72" s="3" t="s">
        <v>48</v>
      </c>
      <c r="B72" s="19" t="e">
        <f>B70-B46</f>
        <v>#REF!</v>
      </c>
      <c r="C72" s="3"/>
      <c r="D72" s="19">
        <f>D70-D46</f>
        <v>0</v>
      </c>
      <c r="E72" s="3"/>
    </row>
    <row r="73" spans="1:5" ht="12.75">
      <c r="A73" s="7" t="str">
        <f>A1</f>
        <v>KEDAH CEMENT HOLDINGS BERHAD</v>
      </c>
      <c r="B73" s="3"/>
      <c r="C73" s="3"/>
      <c r="D73" s="3"/>
      <c r="E73" s="3"/>
    </row>
    <row r="74" spans="1:5" ht="12.75">
      <c r="A74" s="11" t="s">
        <v>49</v>
      </c>
      <c r="B74" s="3"/>
      <c r="C74" s="3"/>
      <c r="D74" s="3"/>
      <c r="E74" s="3"/>
    </row>
    <row r="75" spans="1:5" ht="12.75">
      <c r="A75" s="11"/>
      <c r="B75" s="3"/>
      <c r="C75" s="3"/>
      <c r="D75" s="3"/>
      <c r="E75" s="3"/>
    </row>
    <row r="76" spans="1:5" ht="12.75">
      <c r="A76" s="5"/>
      <c r="B76" s="6" t="s">
        <v>59</v>
      </c>
      <c r="C76" s="7"/>
      <c r="D76" s="6" t="s">
        <v>60</v>
      </c>
      <c r="E76" s="6"/>
    </row>
    <row r="77" spans="1:5" ht="12.75">
      <c r="A77" s="5"/>
      <c r="B77" s="8" t="s">
        <v>10</v>
      </c>
      <c r="C77" s="9"/>
      <c r="D77" s="8" t="s">
        <v>10</v>
      </c>
      <c r="E77" s="8"/>
    </row>
    <row r="78" spans="1:5" ht="12.75">
      <c r="A78" s="13"/>
      <c r="B78" s="3"/>
      <c r="C78" s="3"/>
      <c r="D78" s="3"/>
      <c r="E78" s="3"/>
    </row>
    <row r="79" spans="1:5" ht="13.5" thickBot="1">
      <c r="A79" s="26" t="s">
        <v>50</v>
      </c>
      <c r="B79" s="27" t="e">
        <f>ROUND(#REF!,0)</f>
        <v>#REF!</v>
      </c>
      <c r="C79" s="3"/>
      <c r="D79" s="27">
        <v>380448</v>
      </c>
      <c r="E79" s="3"/>
    </row>
    <row r="80" spans="1:5" ht="13.5" thickTop="1">
      <c r="A80" s="28"/>
      <c r="B80" s="3"/>
      <c r="C80" s="3"/>
      <c r="D80" s="3"/>
      <c r="E80" s="3"/>
    </row>
    <row r="81" spans="1:5" ht="12.75">
      <c r="A81" s="28" t="s">
        <v>51</v>
      </c>
      <c r="B81" s="12" t="e">
        <f>ROUND(#REF!,0)</f>
        <v>#REF!</v>
      </c>
      <c r="C81" s="3"/>
      <c r="D81" s="3"/>
      <c r="E81" s="3"/>
    </row>
    <row r="82" spans="1:5" ht="12.75">
      <c r="A82" s="28"/>
      <c r="B82" s="3"/>
      <c r="C82" s="3"/>
      <c r="D82" s="3"/>
      <c r="E82" s="3"/>
    </row>
    <row r="83" spans="1:5" ht="12.75">
      <c r="A83" s="26" t="s">
        <v>52</v>
      </c>
      <c r="B83" s="12" t="e">
        <f>ROUND(#REF!,0)</f>
        <v>#REF!</v>
      </c>
      <c r="C83" s="3"/>
      <c r="D83" s="12">
        <v>-169700</v>
      </c>
      <c r="E83" s="3"/>
    </row>
    <row r="84" spans="1:5" ht="12.75">
      <c r="A84" s="28"/>
      <c r="B84" s="3"/>
      <c r="C84" s="3"/>
      <c r="D84" s="12"/>
      <c r="E84" s="3"/>
    </row>
    <row r="85" spans="1:5" ht="12.75">
      <c r="A85" s="26" t="s">
        <v>53</v>
      </c>
      <c r="B85" s="25" t="e">
        <f>ROUND(#REF!,0)</f>
        <v>#REF!</v>
      </c>
      <c r="C85" s="3"/>
      <c r="D85" s="25">
        <v>8325</v>
      </c>
      <c r="E85" s="3"/>
    </row>
    <row r="86" spans="1:5" ht="12.75">
      <c r="A86" s="28"/>
      <c r="B86" s="3"/>
      <c r="C86" s="3"/>
      <c r="D86" s="12"/>
      <c r="E86" s="3"/>
    </row>
    <row r="87" spans="1:5" ht="12.75">
      <c r="A87" s="28"/>
      <c r="B87" s="19" t="e">
        <f>SUM(B83:B85)</f>
        <v>#REF!</v>
      </c>
      <c r="C87" s="3"/>
      <c r="D87" s="12">
        <f>SUM(D83:D85)</f>
        <v>-161375</v>
      </c>
      <c r="E87" s="3"/>
    </row>
    <row r="88" spans="1:5" ht="12.75">
      <c r="A88" s="28"/>
      <c r="B88" s="3"/>
      <c r="C88" s="3"/>
      <c r="D88" s="12"/>
      <c r="E88" s="3"/>
    </row>
    <row r="89" spans="1:5" ht="12.75">
      <c r="A89" s="26" t="s">
        <v>54</v>
      </c>
      <c r="B89" s="25" t="e">
        <f>ROUND(#REF!,0)+6</f>
        <v>#REF!</v>
      </c>
      <c r="C89" s="3"/>
      <c r="D89" s="25">
        <v>-2757</v>
      </c>
      <c r="E89" s="3"/>
    </row>
    <row r="90" spans="1:5" ht="12.75">
      <c r="A90" s="28"/>
      <c r="B90" s="3"/>
      <c r="C90" s="3"/>
      <c r="D90" s="12"/>
      <c r="E90" s="3"/>
    </row>
    <row r="91" spans="1:5" ht="12.75">
      <c r="A91" s="26" t="s">
        <v>55</v>
      </c>
      <c r="B91" s="12" t="e">
        <f>SUM(B87:B89)</f>
        <v>#REF!</v>
      </c>
      <c r="C91" s="3"/>
      <c r="D91" s="12">
        <f>SUM(D87:D89)</f>
        <v>-164132</v>
      </c>
      <c r="E91" s="3"/>
    </row>
    <row r="92" spans="1:5" ht="12.75">
      <c r="A92" s="28"/>
      <c r="B92" s="3"/>
      <c r="C92" s="3"/>
      <c r="D92" s="12"/>
      <c r="E92" s="3"/>
    </row>
    <row r="93" spans="1:5" ht="12.75">
      <c r="A93" s="26" t="s">
        <v>56</v>
      </c>
      <c r="B93" s="25" t="e">
        <f>ROUND(#REF!,0)</f>
        <v>#REF!</v>
      </c>
      <c r="C93" s="3"/>
      <c r="D93" s="25">
        <v>0</v>
      </c>
      <c r="E93" s="3"/>
    </row>
    <row r="94" spans="1:5" ht="12.75">
      <c r="A94" s="28"/>
      <c r="B94" s="3"/>
      <c r="C94" s="3"/>
      <c r="D94" s="12"/>
      <c r="E94" s="3"/>
    </row>
    <row r="95" spans="1:5" ht="12.75">
      <c r="A95" s="28"/>
      <c r="B95" s="19" t="e">
        <f>SUM(B91:B93)</f>
        <v>#REF!</v>
      </c>
      <c r="C95" s="3"/>
      <c r="D95" s="19">
        <f>SUM(D91:D93)</f>
        <v>-164132</v>
      </c>
      <c r="E95" s="3"/>
    </row>
    <row r="96" spans="1:5" ht="12.75">
      <c r="A96" s="12"/>
      <c r="B96" s="3"/>
      <c r="C96" s="3"/>
      <c r="D96" s="12"/>
      <c r="E96" s="3"/>
    </row>
    <row r="97" spans="1:5" ht="12.75">
      <c r="A97" s="29" t="s">
        <v>57</v>
      </c>
      <c r="B97" s="25" t="e">
        <f>ROUND(#REF!,0)</f>
        <v>#REF!</v>
      </c>
      <c r="C97" s="3"/>
      <c r="D97" s="25">
        <v>-213200</v>
      </c>
      <c r="E97" s="3"/>
    </row>
    <row r="98" spans="1:5" ht="12.75">
      <c r="A98" s="29"/>
      <c r="B98" s="3"/>
      <c r="C98" s="3"/>
      <c r="D98" s="12"/>
      <c r="E98" s="3"/>
    </row>
    <row r="99" spans="1:5" ht="13.5" thickBot="1">
      <c r="A99" s="29" t="s">
        <v>58</v>
      </c>
      <c r="B99" s="27" t="e">
        <f>SUM(B95:B97)</f>
        <v>#REF!</v>
      </c>
      <c r="C99" s="3"/>
      <c r="D99" s="27">
        <f>SUM(D95:D97)</f>
        <v>-377332</v>
      </c>
      <c r="E99" s="3"/>
    </row>
    <row r="100" spans="1:5" ht="13.5" thickTop="1">
      <c r="A100" s="12"/>
      <c r="B100" s="3"/>
      <c r="C100" s="3"/>
      <c r="D100" s="3"/>
      <c r="E100" s="3"/>
    </row>
  </sheetData>
  <printOptions/>
  <pageMargins left="0.75" right="0.75" top="1" bottom="1" header="0.5" footer="0.5"/>
  <pageSetup orientation="portrait" paperSize="9"/>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Malayan Cement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Kedah Cement Holdings Berhad</dc:title>
  <dc:subject>Consolidation Pack 2000</dc:subject>
  <dc:creator>Ka-Meng Au</dc:creator>
  <cp:keywords/>
  <dc:description/>
  <cp:lastModifiedBy>mcb</cp:lastModifiedBy>
  <cp:lastPrinted>2001-08-15T03:05:39Z</cp:lastPrinted>
  <dcterms:created xsi:type="dcterms:W3CDTF">2000-02-08T06:01:45Z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